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45" windowWidth="11580" windowHeight="5745" firstSheet="1" activeTab="10"/>
  </bookViews>
  <sheets>
    <sheet name="16TC(9+3)" sheetId="6" r:id="rId1"/>
    <sheet name="16TCN" sheetId="42" r:id="rId2"/>
    <sheet name="17T4" sheetId="1" r:id="rId3"/>
    <sheet name="18T4" sheetId="44" r:id="rId4"/>
    <sheet name="18T2" sheetId="45" r:id="rId5"/>
    <sheet name="16CĐN" sheetId="43" r:id="rId6"/>
    <sheet name="16CĐ" sheetId="18" r:id="rId7"/>
    <sheet name="17C1" sheetId="8" r:id="rId8"/>
    <sheet name="18C1" sheetId="46" r:id="rId9"/>
    <sheet name="TH.HB.KKHT" sheetId="37" r:id="rId10"/>
    <sheet name="Phương  án đề xuất" sheetId="36" r:id="rId11"/>
    <sheet name="H.B" sheetId="13" r:id="rId12"/>
    <sheet name="00000000" sheetId="14" state="veryHidden" r:id="rId13"/>
  </sheets>
  <definedNames>
    <definedName name="_Fill" localSheetId="8" hidden="1">#REF!</definedName>
    <definedName name="_Fill" localSheetId="4" hidden="1">#REF!</definedName>
    <definedName name="_Fill" localSheetId="3" hidden="1">#REF!</definedName>
    <definedName name="_Fill" hidden="1">#REF!</definedName>
    <definedName name="_xlnm.Print_Titles" localSheetId="6">'16CĐ'!$9:$9</definedName>
    <definedName name="_xlnm.Print_Titles" localSheetId="7">'17C1'!$9:$9</definedName>
    <definedName name="_xlnm.Print_Titles" localSheetId="8">'18C1'!$9:$9</definedName>
    <definedName name="_xlnm.Print_Titles" localSheetId="3">'18T4'!$9:$9</definedName>
  </definedNames>
  <calcPr calcId="144525"/>
</workbook>
</file>

<file path=xl/calcChain.xml><?xml version="1.0" encoding="utf-8"?>
<calcChain xmlns="http://schemas.openxmlformats.org/spreadsheetml/2006/main">
  <c r="C9" i="36" l="1"/>
  <c r="I80" i="46"/>
  <c r="D80" i="46"/>
  <c r="L80" i="46"/>
  <c r="H170" i="46"/>
  <c r="I170" i="46" s="1"/>
  <c r="H169" i="46"/>
  <c r="I169" i="46" s="1"/>
  <c r="H168" i="46"/>
  <c r="I168" i="46" s="1"/>
  <c r="H167" i="46"/>
  <c r="I167" i="46" s="1"/>
  <c r="H166" i="46"/>
  <c r="I166" i="46" s="1"/>
  <c r="H165" i="46"/>
  <c r="I165" i="46" s="1"/>
  <c r="H164" i="46"/>
  <c r="I164" i="46" s="1"/>
  <c r="H163" i="46"/>
  <c r="I163" i="46" s="1"/>
  <c r="H162" i="46"/>
  <c r="I162" i="46" s="1"/>
  <c r="H161" i="46"/>
  <c r="I161" i="46" s="1"/>
  <c r="H160" i="46"/>
  <c r="I160" i="46" s="1"/>
  <c r="H159" i="46"/>
  <c r="I159" i="46" s="1"/>
  <c r="H158" i="46"/>
  <c r="I158" i="46" s="1"/>
  <c r="H157" i="46"/>
  <c r="I157" i="46" s="1"/>
  <c r="H156" i="46"/>
  <c r="I156" i="46" s="1"/>
  <c r="H155" i="46"/>
  <c r="I155" i="46" s="1"/>
  <c r="H154" i="46"/>
  <c r="I154" i="46" s="1"/>
  <c r="H153" i="46"/>
  <c r="I153" i="46" s="1"/>
  <c r="H152" i="46"/>
  <c r="I152" i="46" s="1"/>
  <c r="H151" i="46"/>
  <c r="I151" i="46" s="1"/>
  <c r="H150" i="46"/>
  <c r="I150" i="46" s="1"/>
  <c r="H149" i="46"/>
  <c r="I149" i="46" s="1"/>
  <c r="H148" i="46"/>
  <c r="I148" i="46" s="1"/>
  <c r="H147" i="46"/>
  <c r="I147" i="46" s="1"/>
  <c r="H146" i="46"/>
  <c r="I146" i="46" s="1"/>
  <c r="H145" i="46"/>
  <c r="I145" i="46" s="1"/>
  <c r="H144" i="46"/>
  <c r="I144" i="46" s="1"/>
  <c r="H143" i="46"/>
  <c r="I143" i="46" s="1"/>
  <c r="H142" i="46"/>
  <c r="I142" i="46" s="1"/>
  <c r="H141" i="46"/>
  <c r="I141" i="46" s="1"/>
  <c r="H140" i="46"/>
  <c r="I140" i="46" s="1"/>
  <c r="H139" i="46"/>
  <c r="I139" i="46" s="1"/>
  <c r="H138" i="46"/>
  <c r="I138" i="46" s="1"/>
  <c r="H137" i="46"/>
  <c r="I137" i="46" s="1"/>
  <c r="H136" i="46"/>
  <c r="I136" i="46" s="1"/>
  <c r="H135" i="46"/>
  <c r="I135" i="46" s="1"/>
  <c r="H134" i="46"/>
  <c r="I134" i="46" s="1"/>
  <c r="H133" i="46"/>
  <c r="I133" i="46" s="1"/>
  <c r="H132" i="46"/>
  <c r="I132" i="46" s="1"/>
  <c r="H131" i="46"/>
  <c r="I131" i="46" s="1"/>
  <c r="H130" i="46"/>
  <c r="I130" i="46" s="1"/>
  <c r="H129" i="46"/>
  <c r="I129" i="46" s="1"/>
  <c r="H128" i="46"/>
  <c r="I128" i="46" s="1"/>
  <c r="H127" i="46"/>
  <c r="I127" i="46" s="1"/>
  <c r="H126" i="46"/>
  <c r="I126" i="46" s="1"/>
  <c r="H125" i="46"/>
  <c r="I125" i="46" s="1"/>
  <c r="H124" i="46"/>
  <c r="I124" i="46" s="1"/>
  <c r="H123" i="46"/>
  <c r="I123" i="46" s="1"/>
  <c r="H122" i="46"/>
  <c r="I122" i="46" s="1"/>
  <c r="H121" i="46"/>
  <c r="I121" i="46" s="1"/>
  <c r="H120" i="46"/>
  <c r="I120" i="46" s="1"/>
  <c r="H119" i="46"/>
  <c r="I119" i="46" s="1"/>
  <c r="H118" i="46"/>
  <c r="I118" i="46" s="1"/>
  <c r="H117" i="46"/>
  <c r="I117" i="46" s="1"/>
  <c r="H116" i="46"/>
  <c r="I116" i="46" s="1"/>
  <c r="H115" i="46"/>
  <c r="I115" i="46" s="1"/>
  <c r="H114" i="46"/>
  <c r="I114" i="46" s="1"/>
  <c r="H113" i="46"/>
  <c r="I113" i="46" s="1"/>
  <c r="H112" i="46"/>
  <c r="I112" i="46" s="1"/>
  <c r="H111" i="46"/>
  <c r="I111" i="46" s="1"/>
  <c r="H110" i="46"/>
  <c r="I110" i="46" s="1"/>
  <c r="H109" i="46"/>
  <c r="I109" i="46" s="1"/>
  <c r="H108" i="46"/>
  <c r="I108" i="46" s="1"/>
  <c r="H107" i="46"/>
  <c r="I107" i="46" s="1"/>
  <c r="H106" i="46"/>
  <c r="I106" i="46" s="1"/>
  <c r="H105" i="46"/>
  <c r="I105" i="46" s="1"/>
  <c r="H104" i="46"/>
  <c r="I104" i="46" s="1"/>
  <c r="H103" i="46"/>
  <c r="I103" i="46" s="1"/>
  <c r="H102" i="46"/>
  <c r="I102" i="46" s="1"/>
  <c r="H101" i="46"/>
  <c r="I101" i="46" s="1"/>
  <c r="H100" i="46"/>
  <c r="I100" i="46" s="1"/>
  <c r="H99" i="46"/>
  <c r="I99" i="46" s="1"/>
  <c r="H98" i="46"/>
  <c r="I98" i="46" s="1"/>
  <c r="H97" i="46"/>
  <c r="I97" i="46" s="1"/>
  <c r="H96" i="46"/>
  <c r="I96" i="46" s="1"/>
  <c r="H95" i="46"/>
  <c r="I95" i="46" s="1"/>
  <c r="H94" i="46"/>
  <c r="I94" i="46" s="1"/>
  <c r="H93" i="46"/>
  <c r="I93" i="46" s="1"/>
  <c r="H92" i="46"/>
  <c r="I92" i="46" s="1"/>
  <c r="H91" i="46"/>
  <c r="I91" i="46" s="1"/>
  <c r="I79" i="8"/>
  <c r="L79" i="8"/>
  <c r="D79" i="8"/>
  <c r="H126" i="8"/>
  <c r="I126" i="8" s="1"/>
  <c r="H125" i="8"/>
  <c r="I125" i="8" s="1"/>
  <c r="H124" i="8"/>
  <c r="I124" i="8" s="1"/>
  <c r="H123" i="8"/>
  <c r="I123" i="8" s="1"/>
  <c r="H122" i="8"/>
  <c r="I122" i="8" s="1"/>
  <c r="H121" i="8"/>
  <c r="I121" i="8" s="1"/>
  <c r="H120" i="8"/>
  <c r="I120" i="8" s="1"/>
  <c r="H119" i="8"/>
  <c r="I119" i="8" s="1"/>
  <c r="M118" i="8"/>
  <c r="H118" i="8"/>
  <c r="I118" i="8" s="1"/>
  <c r="H117" i="8"/>
  <c r="I117" i="8" s="1"/>
  <c r="H116" i="8"/>
  <c r="I116" i="8" s="1"/>
  <c r="H115" i="8"/>
  <c r="I115" i="8" s="1"/>
  <c r="H114" i="8"/>
  <c r="I114" i="8" s="1"/>
  <c r="H113" i="8"/>
  <c r="I113" i="8" s="1"/>
  <c r="H112" i="8"/>
  <c r="I112" i="8" s="1"/>
  <c r="H111" i="8"/>
  <c r="I111" i="8" s="1"/>
  <c r="H110" i="8"/>
  <c r="I110" i="8" s="1"/>
  <c r="H109" i="8"/>
  <c r="I109" i="8" s="1"/>
  <c r="H108" i="8"/>
  <c r="I108" i="8" s="1"/>
  <c r="H107" i="8"/>
  <c r="I107" i="8" s="1"/>
  <c r="H106" i="8"/>
  <c r="I106" i="8" s="1"/>
  <c r="H105" i="8"/>
  <c r="I105" i="8" s="1"/>
  <c r="H104" i="8"/>
  <c r="I104" i="8" s="1"/>
  <c r="H103" i="8"/>
  <c r="I103" i="8" s="1"/>
  <c r="H102" i="8"/>
  <c r="I102" i="8" s="1"/>
  <c r="H101" i="8"/>
  <c r="I101" i="8" s="1"/>
  <c r="H100" i="8"/>
  <c r="I100" i="8" s="1"/>
  <c r="H99" i="8"/>
  <c r="I99" i="8" s="1"/>
  <c r="H98" i="8"/>
  <c r="I98" i="8" s="1"/>
  <c r="H97" i="8"/>
  <c r="I97" i="8" s="1"/>
  <c r="H96" i="8"/>
  <c r="I96" i="8" s="1"/>
  <c r="H95" i="8"/>
  <c r="I95" i="8" s="1"/>
  <c r="H94" i="8"/>
  <c r="I94" i="8" s="1"/>
  <c r="H93" i="8"/>
  <c r="I93" i="8" s="1"/>
  <c r="H92" i="8"/>
  <c r="I92" i="8" s="1"/>
  <c r="H91" i="8"/>
  <c r="I91" i="8" s="1"/>
  <c r="H90" i="8"/>
  <c r="I90" i="8" s="1"/>
  <c r="L37" i="18"/>
  <c r="D37" i="18"/>
  <c r="H63" i="18"/>
  <c r="I63" i="18" s="1"/>
  <c r="H62" i="18"/>
  <c r="I62" i="18" s="1"/>
  <c r="H59" i="18"/>
  <c r="I59" i="18" s="1"/>
  <c r="H57" i="18"/>
  <c r="I57" i="18" s="1"/>
  <c r="H56" i="18"/>
  <c r="I56" i="18" s="1"/>
  <c r="H50" i="18"/>
  <c r="I50" i="18" s="1"/>
  <c r="H54" i="18"/>
  <c r="I54" i="18" s="1"/>
  <c r="H53" i="18"/>
  <c r="I53" i="18" s="1"/>
  <c r="H60" i="18"/>
  <c r="I60" i="18" s="1"/>
  <c r="H49" i="18"/>
  <c r="I49" i="18" s="1"/>
  <c r="H47" i="18"/>
  <c r="I47" i="18" s="1"/>
  <c r="H51" i="18"/>
  <c r="I51" i="18" s="1"/>
  <c r="H61" i="18"/>
  <c r="I61" i="18" s="1"/>
  <c r="H55" i="18"/>
  <c r="I55" i="18" s="1"/>
  <c r="H48" i="18"/>
  <c r="I48" i="18" s="1"/>
  <c r="H52" i="18"/>
  <c r="I52" i="18" s="1"/>
  <c r="H58" i="18"/>
  <c r="I58" i="18" s="1"/>
  <c r="L39" i="44"/>
  <c r="D39" i="44"/>
  <c r="H38" i="44"/>
  <c r="I38" i="44" s="1"/>
  <c r="H29" i="44"/>
  <c r="I29" i="44" s="1"/>
  <c r="H37" i="44"/>
  <c r="I37" i="44" s="1"/>
  <c r="H74" i="44"/>
  <c r="I74" i="44" s="1"/>
  <c r="H73" i="44"/>
  <c r="I73" i="44" s="1"/>
  <c r="H72" i="44"/>
  <c r="I72" i="44" s="1"/>
  <c r="H71" i="44"/>
  <c r="I71" i="44" s="1"/>
  <c r="H70" i="44"/>
  <c r="I70" i="44" s="1"/>
  <c r="H69" i="44"/>
  <c r="I69" i="44" s="1"/>
  <c r="H68" i="44"/>
  <c r="I68" i="44" s="1"/>
  <c r="H67" i="44"/>
  <c r="I67" i="44" s="1"/>
  <c r="H66" i="44"/>
  <c r="I66" i="44" s="1"/>
  <c r="H65" i="44"/>
  <c r="I65" i="44" s="1"/>
  <c r="H64" i="44"/>
  <c r="I64" i="44" s="1"/>
  <c r="H63" i="44"/>
  <c r="I63" i="44" s="1"/>
  <c r="H62" i="44"/>
  <c r="I62" i="44" s="1"/>
  <c r="H61" i="44"/>
  <c r="I61" i="44" s="1"/>
  <c r="H60" i="44"/>
  <c r="I60" i="44" s="1"/>
  <c r="H59" i="44"/>
  <c r="I59" i="44" s="1"/>
  <c r="H58" i="44"/>
  <c r="I58" i="44" s="1"/>
  <c r="H57" i="44"/>
  <c r="I57" i="44" s="1"/>
  <c r="H56" i="44"/>
  <c r="I56" i="44" s="1"/>
  <c r="H55" i="44"/>
  <c r="I55" i="44" s="1"/>
  <c r="H54" i="44"/>
  <c r="I54" i="44" s="1"/>
  <c r="H53" i="44"/>
  <c r="I53" i="44" s="1"/>
  <c r="H52" i="44"/>
  <c r="I52" i="44" s="1"/>
  <c r="H51" i="44"/>
  <c r="I51" i="44" s="1"/>
  <c r="H50" i="44"/>
  <c r="I50" i="44" s="1"/>
  <c r="I30" i="1"/>
  <c r="D30" i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51" i="1"/>
  <c r="I51" i="1" s="1"/>
  <c r="I14" i="43"/>
  <c r="D14" i="43"/>
  <c r="H31" i="43"/>
  <c r="I31" i="43" s="1"/>
  <c r="H30" i="43"/>
  <c r="I30" i="43" s="1"/>
  <c r="H29" i="43"/>
  <c r="I29" i="43" s="1"/>
  <c r="H28" i="43"/>
  <c r="I28" i="43" s="1"/>
  <c r="H27" i="43"/>
  <c r="I27" i="43" s="1"/>
  <c r="H26" i="43"/>
  <c r="I26" i="43" s="1"/>
  <c r="H25" i="43"/>
  <c r="I25" i="43" s="1"/>
  <c r="H24" i="43"/>
  <c r="I24" i="43" s="1"/>
  <c r="K18" i="37"/>
  <c r="I18" i="37"/>
  <c r="F18" i="37"/>
  <c r="E18" i="37"/>
  <c r="D18" i="37"/>
  <c r="C18" i="37"/>
  <c r="G17" i="37"/>
  <c r="H17" i="37" s="1"/>
  <c r="G16" i="37"/>
  <c r="H16" i="37" s="1"/>
  <c r="G15" i="37"/>
  <c r="H15" i="37" s="1"/>
  <c r="G14" i="37"/>
  <c r="H14" i="37" s="1"/>
  <c r="G13" i="37"/>
  <c r="H13" i="37" s="1"/>
  <c r="G12" i="37"/>
  <c r="H12" i="37" s="1"/>
  <c r="G11" i="37"/>
  <c r="H11" i="37" s="1"/>
  <c r="G10" i="37"/>
  <c r="H10" i="37" s="1"/>
  <c r="G9" i="37"/>
  <c r="H9" i="37" s="1"/>
  <c r="I22" i="42"/>
  <c r="D22" i="42"/>
  <c r="H36" i="42"/>
  <c r="I36" i="42" s="1"/>
  <c r="H35" i="42"/>
  <c r="I35" i="42" s="1"/>
  <c r="H34" i="42"/>
  <c r="I34" i="42" s="1"/>
  <c r="H33" i="42"/>
  <c r="I33" i="42" s="1"/>
  <c r="G18" i="37" l="1"/>
  <c r="H18" i="37" s="1"/>
  <c r="C111" i="36" l="1"/>
  <c r="H13" i="18" l="1"/>
  <c r="I13" i="18" s="1"/>
  <c r="H24" i="18"/>
  <c r="I24" i="18" s="1"/>
  <c r="H27" i="44"/>
  <c r="I27" i="44" s="1"/>
  <c r="K49" i="37" l="1"/>
  <c r="I49" i="37"/>
  <c r="F49" i="37"/>
  <c r="E49" i="37"/>
  <c r="D49" i="37"/>
  <c r="C49" i="37"/>
  <c r="G48" i="37"/>
  <c r="H48" i="37" s="1"/>
  <c r="G47" i="37"/>
  <c r="H47" i="37" s="1"/>
  <c r="G46" i="37"/>
  <c r="H46" i="37" s="1"/>
  <c r="G44" i="37"/>
  <c r="H44" i="37" s="1"/>
  <c r="G43" i="37"/>
  <c r="H43" i="37" s="1"/>
  <c r="G42" i="37"/>
  <c r="H42" i="37" s="1"/>
  <c r="G45" i="37"/>
  <c r="H45" i="37" s="1"/>
  <c r="G41" i="37"/>
  <c r="H41" i="37" s="1"/>
  <c r="G40" i="37"/>
  <c r="E51" i="37" l="1"/>
  <c r="G49" i="37"/>
  <c r="H49" i="37" s="1"/>
  <c r="D51" i="37"/>
  <c r="F51" i="37"/>
  <c r="H40" i="37"/>
  <c r="M37" i="18"/>
  <c r="M80" i="46" l="1"/>
  <c r="M82" i="8"/>
  <c r="H58" i="46" l="1"/>
  <c r="I58" i="46" s="1"/>
  <c r="H40" i="46"/>
  <c r="I40" i="46" s="1"/>
  <c r="H69" i="46"/>
  <c r="I69" i="46" s="1"/>
  <c r="H36" i="46"/>
  <c r="I36" i="46" s="1"/>
  <c r="H63" i="46"/>
  <c r="I63" i="46" s="1"/>
  <c r="H48" i="46"/>
  <c r="I48" i="46" s="1"/>
  <c r="H57" i="46"/>
  <c r="I57" i="46" s="1"/>
  <c r="H32" i="46"/>
  <c r="I32" i="46" s="1"/>
  <c r="H60" i="46"/>
  <c r="I60" i="46" s="1"/>
  <c r="H47" i="46"/>
  <c r="I47" i="46" s="1"/>
  <c r="H33" i="46"/>
  <c r="I33" i="46" s="1"/>
  <c r="H46" i="46"/>
  <c r="I46" i="46" s="1"/>
  <c r="H71" i="46"/>
  <c r="I71" i="46" s="1"/>
  <c r="H65" i="46"/>
  <c r="I65" i="46" s="1"/>
  <c r="H14" i="46"/>
  <c r="I14" i="46" s="1"/>
  <c r="H38" i="46"/>
  <c r="I38" i="46" s="1"/>
  <c r="H34" i="46"/>
  <c r="I34" i="46" s="1"/>
  <c r="H44" i="46"/>
  <c r="I44" i="46" s="1"/>
  <c r="H15" i="46"/>
  <c r="I15" i="46" s="1"/>
  <c r="H26" i="46"/>
  <c r="I26" i="46" s="1"/>
  <c r="H49" i="46"/>
  <c r="I49" i="46" s="1"/>
  <c r="H55" i="46"/>
  <c r="I55" i="46" s="1"/>
  <c r="H12" i="46"/>
  <c r="I12" i="46" s="1"/>
  <c r="H53" i="46"/>
  <c r="I53" i="46" s="1"/>
  <c r="H52" i="46"/>
  <c r="I52" i="46" s="1"/>
  <c r="M66" i="46"/>
  <c r="H66" i="46"/>
  <c r="I66" i="46" s="1"/>
  <c r="H54" i="46"/>
  <c r="I54" i="46" s="1"/>
  <c r="H23" i="46"/>
  <c r="I23" i="46" s="1"/>
  <c r="H19" i="46"/>
  <c r="I19" i="46" s="1"/>
  <c r="H74" i="46"/>
  <c r="I74" i="46" s="1"/>
  <c r="H70" i="46"/>
  <c r="I70" i="46" s="1"/>
  <c r="H73" i="46"/>
  <c r="I73" i="46" s="1"/>
  <c r="H18" i="46"/>
  <c r="I18" i="46" s="1"/>
  <c r="H76" i="46"/>
  <c r="I76" i="46" s="1"/>
  <c r="H77" i="46"/>
  <c r="I77" i="46" s="1"/>
  <c r="H62" i="46"/>
  <c r="I62" i="46" s="1"/>
  <c r="H13" i="46"/>
  <c r="I13" i="46" s="1"/>
  <c r="H25" i="46"/>
  <c r="I25" i="46" s="1"/>
  <c r="H72" i="46"/>
  <c r="I72" i="46" s="1"/>
  <c r="H79" i="46"/>
  <c r="I79" i="46" s="1"/>
  <c r="H17" i="46"/>
  <c r="I17" i="46" s="1"/>
  <c r="H78" i="46"/>
  <c r="I78" i="46" s="1"/>
  <c r="H51" i="46"/>
  <c r="I51" i="46" s="1"/>
  <c r="H75" i="46"/>
  <c r="I75" i="46" s="1"/>
  <c r="H50" i="46"/>
  <c r="I50" i="46" s="1"/>
  <c r="H31" i="46"/>
  <c r="I31" i="46" s="1"/>
  <c r="H59" i="46"/>
  <c r="I59" i="46" s="1"/>
  <c r="H22" i="46"/>
  <c r="I22" i="46" s="1"/>
  <c r="H41" i="46"/>
  <c r="I41" i="46" s="1"/>
  <c r="H11" i="46"/>
  <c r="I11" i="46" s="1"/>
  <c r="M61" i="46"/>
  <c r="H61" i="46"/>
  <c r="I61" i="46" s="1"/>
  <c r="H21" i="46"/>
  <c r="I21" i="46" s="1"/>
  <c r="H37" i="46"/>
  <c r="I37" i="46" s="1"/>
  <c r="H56" i="46"/>
  <c r="I56" i="46" s="1"/>
  <c r="H27" i="46"/>
  <c r="I27" i="46" s="1"/>
  <c r="H45" i="46"/>
  <c r="I45" i="46" s="1"/>
  <c r="H43" i="46"/>
  <c r="I43" i="46" s="1"/>
  <c r="H67" i="46"/>
  <c r="I67" i="46" s="1"/>
  <c r="H16" i="46"/>
  <c r="I16" i="46" s="1"/>
  <c r="H39" i="46"/>
  <c r="I39" i="46" s="1"/>
  <c r="H64" i="46"/>
  <c r="I64" i="46" s="1"/>
  <c r="H29" i="46"/>
  <c r="I29" i="46" s="1"/>
  <c r="H42" i="46"/>
  <c r="I42" i="46" s="1"/>
  <c r="H24" i="46"/>
  <c r="I24" i="46" s="1"/>
  <c r="H35" i="46"/>
  <c r="I35" i="46" s="1"/>
  <c r="H20" i="46"/>
  <c r="I20" i="46" s="1"/>
  <c r="H10" i="46"/>
  <c r="I10" i="46" s="1"/>
  <c r="H28" i="46"/>
  <c r="I28" i="46" s="1"/>
  <c r="H30" i="46"/>
  <c r="I30" i="46" s="1"/>
  <c r="H68" i="46"/>
  <c r="I68" i="46" s="1"/>
  <c r="H30" i="8"/>
  <c r="H34" i="8"/>
  <c r="H40" i="8"/>
  <c r="H41" i="8"/>
  <c r="H69" i="8"/>
  <c r="H42" i="8"/>
  <c r="H28" i="8"/>
  <c r="H77" i="8"/>
  <c r="H71" i="8"/>
  <c r="H21" i="8"/>
  <c r="H22" i="8"/>
  <c r="H11" i="8"/>
  <c r="H25" i="8"/>
  <c r="H26" i="8"/>
  <c r="H27" i="8"/>
  <c r="H12" i="8"/>
  <c r="H13" i="8"/>
  <c r="H14" i="8"/>
  <c r="H15" i="8"/>
  <c r="H32" i="8"/>
  <c r="H16" i="8"/>
  <c r="H17" i="8"/>
  <c r="H18" i="8"/>
  <c r="H19" i="8"/>
  <c r="H35" i="8"/>
  <c r="H36" i="8"/>
  <c r="H39" i="8"/>
  <c r="H44" i="8"/>
  <c r="H65" i="8"/>
  <c r="H66" i="8"/>
  <c r="H64" i="8"/>
  <c r="H75" i="8"/>
  <c r="H58" i="8"/>
  <c r="H70" i="8"/>
  <c r="H74" i="8"/>
  <c r="H20" i="8"/>
  <c r="H50" i="8"/>
  <c r="H23" i="8"/>
  <c r="H29" i="8"/>
  <c r="H57" i="8"/>
  <c r="H53" i="8"/>
  <c r="H60" i="8"/>
  <c r="H72" i="8"/>
  <c r="H37" i="8"/>
  <c r="H63" i="8"/>
  <c r="H45" i="8"/>
  <c r="H62" i="8"/>
  <c r="H78" i="8"/>
  <c r="H48" i="8"/>
  <c r="H24" i="8"/>
  <c r="H61" i="8"/>
  <c r="H33" i="8"/>
  <c r="H51" i="8"/>
  <c r="H43" i="8"/>
  <c r="H46" i="8"/>
  <c r="H76" i="8"/>
  <c r="H49" i="8"/>
  <c r="H10" i="8"/>
  <c r="H59" i="8"/>
  <c r="H31" i="8"/>
  <c r="H38" i="8"/>
  <c r="H55" i="8"/>
  <c r="H54" i="8"/>
  <c r="H52" i="8"/>
  <c r="H68" i="8"/>
  <c r="H56" i="8"/>
  <c r="H67" i="8"/>
  <c r="H47" i="8"/>
  <c r="H73" i="8"/>
  <c r="I74" i="8"/>
  <c r="I70" i="8"/>
  <c r="I58" i="8"/>
  <c r="I75" i="8"/>
  <c r="I64" i="8"/>
  <c r="I66" i="8"/>
  <c r="I65" i="8"/>
  <c r="I44" i="8"/>
  <c r="I39" i="8"/>
  <c r="I36" i="8"/>
  <c r="I35" i="8"/>
  <c r="I19" i="8"/>
  <c r="I18" i="8"/>
  <c r="I17" i="8"/>
  <c r="I16" i="8"/>
  <c r="I32" i="8"/>
  <c r="I15" i="8"/>
  <c r="I14" i="8"/>
  <c r="I13" i="8"/>
  <c r="I12" i="8"/>
  <c r="I27" i="8"/>
  <c r="I26" i="8"/>
  <c r="I25" i="8"/>
  <c r="I11" i="8"/>
  <c r="I22" i="8"/>
  <c r="I21" i="8"/>
  <c r="I71" i="8"/>
  <c r="I77" i="8"/>
  <c r="I28" i="8"/>
  <c r="I42" i="8"/>
  <c r="I69" i="8"/>
  <c r="I41" i="8"/>
  <c r="I40" i="8"/>
  <c r="I34" i="8"/>
  <c r="I30" i="8"/>
  <c r="H18" i="18"/>
  <c r="I18" i="18" s="1"/>
  <c r="H20" i="18"/>
  <c r="I20" i="18" s="1"/>
  <c r="H14" i="18"/>
  <c r="I14" i="18" s="1"/>
  <c r="H25" i="18"/>
  <c r="I25" i="18" s="1"/>
  <c r="H33" i="18"/>
  <c r="I33" i="18" s="1"/>
  <c r="H28" i="18"/>
  <c r="I28" i="18" s="1"/>
  <c r="H35" i="18"/>
  <c r="I35" i="18" s="1"/>
  <c r="H17" i="18"/>
  <c r="I17" i="18" s="1"/>
  <c r="H19" i="18"/>
  <c r="I19" i="18" s="1"/>
  <c r="H27" i="18"/>
  <c r="I27" i="18" s="1"/>
  <c r="H34" i="18"/>
  <c r="I34" i="18" s="1"/>
  <c r="H16" i="18"/>
  <c r="I16" i="18" s="1"/>
  <c r="H89" i="18"/>
  <c r="I89" i="18" s="1"/>
  <c r="H88" i="18"/>
  <c r="I88" i="18" s="1"/>
  <c r="H87" i="18"/>
  <c r="I87" i="18" s="1"/>
  <c r="H86" i="18"/>
  <c r="I86" i="18" s="1"/>
  <c r="H85" i="18"/>
  <c r="I85" i="18" s="1"/>
  <c r="H84" i="18"/>
  <c r="I84" i="18" s="1"/>
  <c r="H83" i="18"/>
  <c r="I83" i="18" s="1"/>
  <c r="H82" i="18"/>
  <c r="I82" i="18" s="1"/>
  <c r="H65" i="18"/>
  <c r="I65" i="18" s="1"/>
  <c r="H81" i="18"/>
  <c r="I81" i="18" s="1"/>
  <c r="H80" i="18"/>
  <c r="I80" i="18" s="1"/>
  <c r="H79" i="18"/>
  <c r="I79" i="18" s="1"/>
  <c r="H78" i="18"/>
  <c r="I78" i="18" s="1"/>
  <c r="H77" i="18"/>
  <c r="I77" i="18" s="1"/>
  <c r="H76" i="18"/>
  <c r="I76" i="18" s="1"/>
  <c r="H75" i="18"/>
  <c r="I75" i="18" s="1"/>
  <c r="H74" i="18"/>
  <c r="I74" i="18" s="1"/>
  <c r="H73" i="18"/>
  <c r="I73" i="18" s="1"/>
  <c r="H72" i="18"/>
  <c r="I72" i="18" s="1"/>
  <c r="H71" i="18"/>
  <c r="I71" i="18" s="1"/>
  <c r="H70" i="18"/>
  <c r="I70" i="18" s="1"/>
  <c r="H69" i="18"/>
  <c r="I69" i="18" s="1"/>
  <c r="H68" i="18"/>
  <c r="I68" i="18" s="1"/>
  <c r="H67" i="18"/>
  <c r="I67" i="18" s="1"/>
  <c r="H66" i="18"/>
  <c r="I66" i="18" s="1"/>
  <c r="H36" i="18"/>
  <c r="I36" i="18" s="1"/>
  <c r="H12" i="18"/>
  <c r="I12" i="18" s="1"/>
  <c r="H10" i="18"/>
  <c r="I10" i="18" s="1"/>
  <c r="H31" i="18"/>
  <c r="I31" i="18" s="1"/>
  <c r="H11" i="18"/>
  <c r="I11" i="18" s="1"/>
  <c r="H29" i="18"/>
  <c r="I29" i="18" s="1"/>
  <c r="H107" i="18"/>
  <c r="I107" i="18" s="1"/>
  <c r="H106" i="18"/>
  <c r="I106" i="18" s="1"/>
  <c r="H105" i="18"/>
  <c r="I105" i="18" s="1"/>
  <c r="H104" i="18"/>
  <c r="I104" i="18" s="1"/>
  <c r="H103" i="18"/>
  <c r="I103" i="18" s="1"/>
  <c r="H102" i="18"/>
  <c r="I102" i="18" s="1"/>
  <c r="H101" i="18"/>
  <c r="I101" i="18" s="1"/>
  <c r="H100" i="18"/>
  <c r="I100" i="18" s="1"/>
  <c r="H99" i="18"/>
  <c r="I99" i="18" s="1"/>
  <c r="H98" i="18"/>
  <c r="I98" i="18" s="1"/>
  <c r="H97" i="18"/>
  <c r="I97" i="18" s="1"/>
  <c r="H96" i="18"/>
  <c r="I96" i="18" s="1"/>
  <c r="H95" i="18"/>
  <c r="I95" i="18" s="1"/>
  <c r="H94" i="18"/>
  <c r="I94" i="18" s="1"/>
  <c r="H93" i="18"/>
  <c r="I93" i="18" s="1"/>
  <c r="H92" i="18"/>
  <c r="I92" i="18" s="1"/>
  <c r="H91" i="18"/>
  <c r="I91" i="18" s="1"/>
  <c r="H90" i="18"/>
  <c r="I90" i="18" s="1"/>
  <c r="D12" i="45"/>
  <c r="H11" i="45"/>
  <c r="I11" i="45" s="1"/>
  <c r="H36" i="44"/>
  <c r="I36" i="44" s="1"/>
  <c r="H14" i="44"/>
  <c r="I14" i="44" s="1"/>
  <c r="H21" i="44"/>
  <c r="I21" i="44" s="1"/>
  <c r="H23" i="44"/>
  <c r="I23" i="44" s="1"/>
  <c r="H15" i="44"/>
  <c r="I15" i="44" s="1"/>
  <c r="H11" i="44"/>
  <c r="I11" i="44" s="1"/>
  <c r="H22" i="44"/>
  <c r="I22" i="44" s="1"/>
  <c r="H28" i="44"/>
  <c r="I28" i="44" s="1"/>
  <c r="H32" i="44"/>
  <c r="I32" i="44" s="1"/>
  <c r="H12" i="44"/>
  <c r="I12" i="44" s="1"/>
  <c r="H18" i="44"/>
  <c r="I18" i="44" s="1"/>
  <c r="H33" i="44"/>
  <c r="I33" i="44" s="1"/>
  <c r="H34" i="44"/>
  <c r="I34" i="44" s="1"/>
  <c r="H31" i="44"/>
  <c r="I31" i="44" s="1"/>
  <c r="H24" i="44"/>
  <c r="I24" i="44" s="1"/>
  <c r="H30" i="44"/>
  <c r="I30" i="44" s="1"/>
  <c r="H17" i="44"/>
  <c r="I17" i="44" s="1"/>
  <c r="H26" i="44"/>
  <c r="I26" i="44" s="1"/>
  <c r="H25" i="44"/>
  <c r="I25" i="44" s="1"/>
  <c r="H20" i="44"/>
  <c r="I20" i="44" s="1"/>
  <c r="H35" i="44"/>
  <c r="I35" i="44" s="1"/>
  <c r="H19" i="44"/>
  <c r="I19" i="44" s="1"/>
  <c r="H16" i="44"/>
  <c r="I16" i="44" s="1"/>
  <c r="H10" i="44"/>
  <c r="I10" i="44" s="1"/>
  <c r="I39" i="44" s="1"/>
  <c r="H13" i="44"/>
  <c r="I13" i="44" s="1"/>
  <c r="H18" i="1"/>
  <c r="I18" i="1" s="1"/>
  <c r="I12" i="45" l="1"/>
  <c r="H13" i="43"/>
  <c r="I13" i="43" s="1"/>
  <c r="I16" i="6"/>
  <c r="I11" i="6" l="1"/>
  <c r="H14" i="6"/>
  <c r="I14" i="6" s="1"/>
  <c r="H26" i="18" l="1"/>
  <c r="I26" i="18" s="1"/>
  <c r="H21" i="18"/>
  <c r="I21" i="18" s="1"/>
  <c r="H22" i="18"/>
  <c r="I22" i="18" s="1"/>
  <c r="H30" i="18"/>
  <c r="I30" i="18" s="1"/>
  <c r="H23" i="18"/>
  <c r="I23" i="18" s="1"/>
  <c r="H32" i="18"/>
  <c r="I32" i="18" s="1"/>
  <c r="H15" i="18"/>
  <c r="I15" i="18" s="1"/>
  <c r="I73" i="8"/>
  <c r="I20" i="8"/>
  <c r="I50" i="8"/>
  <c r="I23" i="8"/>
  <c r="I29" i="8"/>
  <c r="I57" i="8"/>
  <c r="I53" i="8"/>
  <c r="I60" i="8"/>
  <c r="I72" i="8"/>
  <c r="I37" i="8"/>
  <c r="I63" i="8"/>
  <c r="I45" i="8"/>
  <c r="I62" i="8"/>
  <c r="I78" i="8"/>
  <c r="I48" i="8"/>
  <c r="I24" i="8"/>
  <c r="I61" i="8"/>
  <c r="I33" i="8"/>
  <c r="I51" i="8"/>
  <c r="I43" i="8"/>
  <c r="I46" i="8"/>
  <c r="I76" i="8"/>
  <c r="I49" i="8"/>
  <c r="I10" i="8"/>
  <c r="I59" i="8"/>
  <c r="I31" i="8"/>
  <c r="I38" i="8"/>
  <c r="I55" i="8"/>
  <c r="I54" i="8"/>
  <c r="I52" i="8"/>
  <c r="I68" i="8"/>
  <c r="I56" i="8"/>
  <c r="I67" i="8"/>
  <c r="I47" i="8"/>
  <c r="H11" i="6"/>
  <c r="H12" i="6"/>
  <c r="I12" i="6" s="1"/>
  <c r="H13" i="6"/>
  <c r="I13" i="6" s="1"/>
  <c r="H15" i="6"/>
  <c r="I15" i="6" s="1"/>
  <c r="H11" i="43"/>
  <c r="I11" i="43" s="1"/>
  <c r="H10" i="43"/>
  <c r="I10" i="43" s="1"/>
  <c r="D16" i="6"/>
  <c r="H14" i="1"/>
  <c r="I14" i="1" s="1"/>
  <c r="H23" i="1"/>
  <c r="I23" i="1" s="1"/>
  <c r="H11" i="1"/>
  <c r="I11" i="1" s="1"/>
  <c r="H28" i="1"/>
  <c r="I28" i="1" s="1"/>
  <c r="H12" i="1"/>
  <c r="I12" i="1" s="1"/>
  <c r="H13" i="1"/>
  <c r="I13" i="1" s="1"/>
  <c r="H22" i="1"/>
  <c r="I22" i="1" s="1"/>
  <c r="H20" i="1"/>
  <c r="I20" i="1" s="1"/>
  <c r="H24" i="1"/>
  <c r="I24" i="1" s="1"/>
  <c r="H29" i="1"/>
  <c r="I29" i="1" s="1"/>
  <c r="H26" i="1"/>
  <c r="I26" i="1" s="1"/>
  <c r="H27" i="1"/>
  <c r="I27" i="1" s="1"/>
  <c r="H21" i="1"/>
  <c r="I21" i="1" s="1"/>
  <c r="H17" i="1"/>
  <c r="I17" i="1" s="1"/>
  <c r="H25" i="1"/>
  <c r="I25" i="1" s="1"/>
  <c r="H15" i="1"/>
  <c r="I15" i="1" s="1"/>
  <c r="H19" i="1"/>
  <c r="I19" i="1" s="1"/>
  <c r="H16" i="1"/>
  <c r="I16" i="1" s="1"/>
  <c r="H18" i="42"/>
  <c r="I18" i="42" s="1"/>
  <c r="H17" i="42"/>
  <c r="I17" i="42" s="1"/>
  <c r="H13" i="42"/>
  <c r="I13" i="42" s="1"/>
  <c r="H10" i="42"/>
  <c r="I10" i="42" s="1"/>
  <c r="H16" i="42"/>
  <c r="I16" i="42" s="1"/>
  <c r="H21" i="42"/>
  <c r="I21" i="42" s="1"/>
  <c r="H20" i="42"/>
  <c r="I20" i="42" s="1"/>
  <c r="H15" i="42"/>
  <c r="I15" i="42" s="1"/>
  <c r="H19" i="42"/>
  <c r="I19" i="42" s="1"/>
  <c r="H11" i="42"/>
  <c r="I11" i="42" s="1"/>
  <c r="H12" i="42"/>
  <c r="I12" i="42" s="1"/>
  <c r="H14" i="42"/>
  <c r="I14" i="42" s="1"/>
  <c r="H10" i="1"/>
  <c r="I10" i="1" s="1"/>
  <c r="H12" i="43"/>
  <c r="I12" i="43" s="1"/>
  <c r="I37" i="18" l="1"/>
</calcChain>
</file>

<file path=xl/sharedStrings.xml><?xml version="1.0" encoding="utf-8"?>
<sst xmlns="http://schemas.openxmlformats.org/spreadsheetml/2006/main" count="2718" uniqueCount="1415">
  <si>
    <t>STT</t>
  </si>
  <si>
    <t>KQRL</t>
  </si>
  <si>
    <t>GHI CHÚ</t>
  </si>
  <si>
    <t>TỔNG CỘNG</t>
  </si>
  <si>
    <t>S
TT</t>
  </si>
  <si>
    <t>CỘNG HÒA XÃ HỘI CHỦ NGHĨA VIỆT NAM</t>
  </si>
  <si>
    <t>Độc lập  -  Tự do  -  Hạnh phúc</t>
  </si>
  <si>
    <t>HỌ &amp; TÊN</t>
  </si>
  <si>
    <t>LỚP</t>
  </si>
  <si>
    <t>SỐ TIỀN</t>
  </si>
  <si>
    <t>KÝ NHẬN</t>
  </si>
  <si>
    <t>TỔNG CỘNG
5 THÁNG</t>
  </si>
  <si>
    <t>TBCHT</t>
  </si>
  <si>
    <t>GT</t>
  </si>
  <si>
    <t>ĐIỂM
TBCHT</t>
  </si>
  <si>
    <t>≥ 7</t>
  </si>
  <si>
    <t>Từ 90 → 100</t>
  </si>
  <si>
    <t>Từ dưới 30</t>
  </si>
  <si>
    <t>KHÁ TRỞ LÊN</t>
  </si>
  <si>
    <t>Xuất sắc</t>
  </si>
  <si>
    <t>Tốt</t>
  </si>
  <si>
    <t>Khá</t>
  </si>
  <si>
    <t>Trung Bình Khá</t>
  </si>
  <si>
    <t xml:space="preserve">Trung Bình </t>
  </si>
  <si>
    <t>Yếu</t>
  </si>
  <si>
    <t>Kém</t>
  </si>
  <si>
    <t>MỨC HỌC BỔNG</t>
  </si>
  <si>
    <r>
      <t>* CAO ĐẲNG &amp; LTCĐ</t>
    </r>
    <r>
      <rPr>
        <sz val="14"/>
        <rFont val="Times New Roman"/>
        <family val="1"/>
      </rPr>
      <t xml:space="preserve"> (Học kỳ 5 tháng)</t>
    </r>
  </si>
  <si>
    <t xml:space="preserve"> - Xuất sắc =</t>
  </si>
  <si>
    <t xml:space="preserve"> - Giỏi =</t>
  </si>
  <si>
    <t xml:space="preserve"> - Khá =</t>
  </si>
  <si>
    <r>
      <t>* TRUNG CẤP CHUYÊN NGHIỆP</t>
    </r>
    <r>
      <rPr>
        <sz val="14"/>
        <rFont val="Times New Roman"/>
        <family val="1"/>
      </rPr>
      <t xml:space="preserve"> (HK-5T)</t>
    </r>
  </si>
  <si>
    <r>
      <t>* TRỢ CẤP XÃ HỘI</t>
    </r>
    <r>
      <rPr>
        <sz val="14"/>
        <rFont val="Times New Roman"/>
        <family val="1"/>
      </rPr>
      <t xml:space="preserve"> (12 tháng trong năm)</t>
    </r>
  </si>
  <si>
    <t xml:space="preserve"> - DTTS</t>
  </si>
  <si>
    <t xml:space="preserve"> - XĐGN &amp; KT=</t>
  </si>
  <si>
    <t xml:space="preserve"> + Không có cá nhân xếp loại Học tập kém hoặc rèn luyện kém, bị kỷ luật từ mức cảnh cáo trở lên.</t>
  </si>
  <si>
    <t>* Khen thưởng cán bộ lớp tích cực (khen thưởng năm học)</t>
  </si>
  <si>
    <t xml:space="preserve"> + Có giấy đề nghị khen thưởng của giáo viên chủ nhiệm</t>
  </si>
  <si>
    <t xml:space="preserve"> + Phải được đề nghị cả hai học kỳ</t>
  </si>
  <si>
    <t>KẾT QUẢ RÈN LUYỆN</t>
  </si>
  <si>
    <t>Trong đó:</t>
  </si>
  <si>
    <t>HIỆU TRƯỞNG</t>
  </si>
  <si>
    <t>TRƯỞNG PHÒNG KH-TC</t>
  </si>
  <si>
    <t>Không có điểm Kiểm tra, Thi &lt; 5 Lần đầu
Điểm tổng kết môn &lt; 5 lần đầu</t>
  </si>
  <si>
    <t>Điều kiện xét khen thưởng</t>
  </si>
  <si>
    <t>HK1</t>
  </si>
  <si>
    <t>HK2</t>
  </si>
  <si>
    <t>Cả năm</t>
  </si>
  <si>
    <t>Giỏi</t>
  </si>
  <si>
    <t>Không</t>
  </si>
  <si>
    <t xml:space="preserve"> * Không có điểm kiểm tra, thi &lt; 5 lần đầu</t>
  </si>
  <si>
    <t xml:space="preserve"> * Điểm tổng kết môn &lt; 5 lần đầu</t>
  </si>
  <si>
    <t>Mã số SV</t>
  </si>
  <si>
    <t>(Đã ký)</t>
  </si>
  <si>
    <t>Mã số HS</t>
  </si>
  <si>
    <t>* Khen thưởng Tập thể lớp: Lớp HSSV Tiên tiến</t>
  </si>
  <si>
    <t>* Khen thưởng Tập thể lớp: Lớp HSSV Xuất sắc</t>
  </si>
  <si>
    <t xml:space="preserve"> + Có từ 25% HSSV đạt danh hiệu HSSV Khá trở lên;</t>
  </si>
  <si>
    <t xml:space="preserve"> + Có cá nhân đạt danh hiệu HSSV Giỏi trở lên;</t>
  </si>
  <si>
    <t xml:space="preserve"> + Có cá nhân đạt danh hiệu HSSV Xuất sắc.</t>
  </si>
  <si>
    <t xml:space="preserve"> * Không bị kỷ luật từ mức khiển trách trở lên</t>
  </si>
  <si>
    <t xml:space="preserve"> + Đạt tiêu chuẩn Lớp HSSV Tiên tiến và có từ 10% HSSV đạt danh hiệu HSSV Giỏi trở lên;</t>
  </si>
  <si>
    <t>Phạm Hữu Lộc</t>
  </si>
  <si>
    <t>đồng.</t>
  </si>
  <si>
    <t>đồng</t>
  </si>
  <si>
    <t xml:space="preserve"> + Một lớp chỉ đề nghị 01 HSSV (Lớp 02 HSSV nếu lớp đó đạt Lớp HSSV Xuất sắc)</t>
  </si>
  <si>
    <t>UBND THÀNH PHỐ HỒ CHÍ MINH</t>
  </si>
  <si>
    <t>TRƯỞNG PHÒNG KH - TC</t>
  </si>
  <si>
    <t>Nguyễn Kính</t>
  </si>
  <si>
    <r>
      <t xml:space="preserve">        Kính gửi:</t>
    </r>
    <r>
      <rPr>
        <b/>
        <sz val="14"/>
        <rFont val="Times New Roman"/>
        <family val="1"/>
      </rPr>
      <t xml:space="preserve"> Quý Thầy, Cô trong Hội đồng xét Khen thưởng, Học bổng khuyến khích học tập và trợ cấp xã hội - HK1/2015-2016</t>
    </r>
  </si>
  <si>
    <t>Nữ</t>
  </si>
  <si>
    <t>Từ 30 → 49</t>
  </si>
  <si>
    <t>Từ 50 → 59</t>
  </si>
  <si>
    <t>Từ 60 → 69</t>
  </si>
  <si>
    <t>Từ 70 → 79</t>
  </si>
  <si>
    <t>Từ 80 → 89</t>
  </si>
  <si>
    <t>PHÓ TRƯỞNG PHÒNG CTCT-HSSV</t>
  </si>
  <si>
    <t>PHÒNG CÔNG TÁC CHÍNH TRỊ</t>
  </si>
  <si>
    <t xml:space="preserve"> - HỌC SINH SINH VIÊN</t>
  </si>
  <si>
    <t>2016 CĐN (12+3)</t>
  </si>
  <si>
    <r>
      <t xml:space="preserve">Dự toán kinh phí học bổng khuyến khích học tập HK1/2016-2017 </t>
    </r>
    <r>
      <rPr>
        <b/>
        <sz val="12"/>
        <rFont val="CG Omega"/>
        <family val="2"/>
      </rPr>
      <t>≈</t>
    </r>
  </si>
  <si>
    <t>Nguyễn Văn</t>
  </si>
  <si>
    <t>Huy</t>
  </si>
  <si>
    <t>Nam</t>
  </si>
  <si>
    <t>Tài</t>
  </si>
  <si>
    <t>Dương</t>
  </si>
  <si>
    <t>Sơn</t>
  </si>
  <si>
    <t>Phước</t>
  </si>
  <si>
    <t>Lê Văn</t>
  </si>
  <si>
    <t>Tuấn</t>
  </si>
  <si>
    <t>Trần Minh</t>
  </si>
  <si>
    <t>Cường</t>
  </si>
  <si>
    <t>Giang</t>
  </si>
  <si>
    <t>Nguyễn Hữu</t>
  </si>
  <si>
    <t>Nghĩa</t>
  </si>
  <si>
    <t>Nguyễn Quốc</t>
  </si>
  <si>
    <t>Tân</t>
  </si>
  <si>
    <t>Thành</t>
  </si>
  <si>
    <t>Trường</t>
  </si>
  <si>
    <t>Nhi</t>
  </si>
  <si>
    <t>Quỳnh</t>
  </si>
  <si>
    <t>Đạt</t>
  </si>
  <si>
    <t>Thiện</t>
  </si>
  <si>
    <t>Long</t>
  </si>
  <si>
    <t>Anh</t>
  </si>
  <si>
    <t>Linh</t>
  </si>
  <si>
    <t>Phúc</t>
  </si>
  <si>
    <t>Ân</t>
  </si>
  <si>
    <t>Vi</t>
  </si>
  <si>
    <t>Kiệt</t>
  </si>
  <si>
    <t>2016 TCN (9+4)</t>
  </si>
  <si>
    <t>Vy</t>
  </si>
  <si>
    <t>Tiên</t>
  </si>
  <si>
    <t>16000317</t>
  </si>
  <si>
    <t>Khương Thiên</t>
  </si>
  <si>
    <t>16TC-QTM</t>
  </si>
  <si>
    <t>16000423</t>
  </si>
  <si>
    <t>Huỳnh Quốc</t>
  </si>
  <si>
    <t>16000398</t>
  </si>
  <si>
    <t>Châu Kim</t>
  </si>
  <si>
    <t>16003849</t>
  </si>
  <si>
    <t>Lại Thế</t>
  </si>
  <si>
    <t>Quyền</t>
  </si>
  <si>
    <t>Trâm</t>
  </si>
  <si>
    <t>16TCN-Đ</t>
  </si>
  <si>
    <t>16TCN-CKL</t>
  </si>
  <si>
    <t>16TCN-Ô1</t>
  </si>
  <si>
    <t>16TCN-KTD</t>
  </si>
  <si>
    <t>16TCN-QTD</t>
  </si>
  <si>
    <t>Nguyên</t>
  </si>
  <si>
    <t>My</t>
  </si>
  <si>
    <t>Thắng</t>
  </si>
  <si>
    <t>Trung</t>
  </si>
  <si>
    <t>16002898</t>
  </si>
  <si>
    <t>Nguyễn Hoài</t>
  </si>
  <si>
    <t>16CĐ-ĐL3</t>
  </si>
  <si>
    <t>16003193</t>
  </si>
  <si>
    <t>Phan Thanh</t>
  </si>
  <si>
    <t>Liêm</t>
  </si>
  <si>
    <t>16003546</t>
  </si>
  <si>
    <t>Lê Minh</t>
  </si>
  <si>
    <t>Nguyễn Thị Mỹ</t>
  </si>
  <si>
    <t>16CĐ-MTT1</t>
  </si>
  <si>
    <t>16001878</t>
  </si>
  <si>
    <t>Hoàng Thị Thùy</t>
  </si>
  <si>
    <t>Nga</t>
  </si>
  <si>
    <t>Thảo</t>
  </si>
  <si>
    <t>Dung</t>
  </si>
  <si>
    <t>16CĐ-MTT2</t>
  </si>
  <si>
    <t>Lệ</t>
  </si>
  <si>
    <t>16003439</t>
  </si>
  <si>
    <t>Phan Thị Như</t>
  </si>
  <si>
    <t>Phương</t>
  </si>
  <si>
    <t>16002425</t>
  </si>
  <si>
    <t>Nguyễn Thị Anh</t>
  </si>
  <si>
    <t>Thi</t>
  </si>
  <si>
    <t>Khang</t>
  </si>
  <si>
    <t>Xuất
sắc</t>
  </si>
  <si>
    <t>Cộng
HB</t>
  </si>
  <si>
    <t>Chiếm
%</t>
  </si>
  <si>
    <t>Độc lập - Tự do - Hạnh phúc</t>
  </si>
  <si>
    <t>P.TRƯỞNG PHÒNG CTCT-HSSV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</si>
  <si>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Giỏi có điểm TBCHT ≥ 8.00 điểm và rèn luyện ≥ 80 điểm = 02 HS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</si>
  <si>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Giỏi có điểm TBCHT ≥ 8.00 điểm và rèn luyện ≥ 80 điểm = 01 SV</t>
    </r>
  </si>
  <si>
    <t>TRƯỜNG CAO ĐẲNG LÝ TỰ TRỌNG</t>
  </si>
  <si>
    <t>THÀNH PHỐ HỒ CHÍ MINH</t>
  </si>
  <si>
    <t>16000058</t>
  </si>
  <si>
    <t>Phan Hoài</t>
  </si>
  <si>
    <t>16TC-Ô1</t>
  </si>
  <si>
    <t>Thuận</t>
  </si>
  <si>
    <t>Hiếu</t>
  </si>
  <si>
    <t>Lê Ngọc</t>
  </si>
  <si>
    <t>Nhân</t>
  </si>
  <si>
    <t>17001843</t>
  </si>
  <si>
    <t>Lê Thành</t>
  </si>
  <si>
    <t>17T4-ĐCN1</t>
  </si>
  <si>
    <t>Khoa</t>
  </si>
  <si>
    <t>17004573</t>
  </si>
  <si>
    <t>Trần Phi</t>
  </si>
  <si>
    <t>17T4-ĐĐT1</t>
  </si>
  <si>
    <t>17000255</t>
  </si>
  <si>
    <t>Nguyễn Lê Tấn</t>
  </si>
  <si>
    <t>17T4-CNL1</t>
  </si>
  <si>
    <t>Lê Đình</t>
  </si>
  <si>
    <t>Đức</t>
  </si>
  <si>
    <t>17000409</t>
  </si>
  <si>
    <t>Đỗ Thế</t>
  </si>
  <si>
    <t>Châu</t>
  </si>
  <si>
    <t>17T4-CNÔ2</t>
  </si>
  <si>
    <t>17000391</t>
  </si>
  <si>
    <t>Trương Thanh</t>
  </si>
  <si>
    <t>Quí</t>
  </si>
  <si>
    <t>17000482</t>
  </si>
  <si>
    <t>Lê Văn Gia</t>
  </si>
  <si>
    <t>Bảo</t>
  </si>
  <si>
    <t>17T4-CNÔ3</t>
  </si>
  <si>
    <t>17000582</t>
  </si>
  <si>
    <t>Phan Giang</t>
  </si>
  <si>
    <t>17002979</t>
  </si>
  <si>
    <t>Trần Tuấn</t>
  </si>
  <si>
    <t>17T4-CNM1</t>
  </si>
  <si>
    <t>17004373</t>
  </si>
  <si>
    <t>Vòng Thế</t>
  </si>
  <si>
    <t>Đại</t>
  </si>
  <si>
    <t>17T4-LTM1</t>
  </si>
  <si>
    <t>17000172</t>
  </si>
  <si>
    <t>Võ Quốc</t>
  </si>
  <si>
    <t>Trịnh Quang</t>
  </si>
  <si>
    <t>17T4-CMT1</t>
  </si>
  <si>
    <t>17000129</t>
  </si>
  <si>
    <t>Nguyễn Tiến Thiên</t>
  </si>
  <si>
    <t>17T4-THU1</t>
  </si>
  <si>
    <t>Đặng Hoàng</t>
  </si>
  <si>
    <t>17T4-QTD1</t>
  </si>
  <si>
    <t>17T4-NNA1</t>
  </si>
  <si>
    <t>17003265</t>
  </si>
  <si>
    <t>Đặng Gia</t>
  </si>
  <si>
    <t>Minh</t>
  </si>
  <si>
    <t>Việt</t>
  </si>
  <si>
    <t>Hương</t>
  </si>
  <si>
    <t>Nhật</t>
  </si>
  <si>
    <t>16000007</t>
  </si>
  <si>
    <t>Mai Minh</t>
  </si>
  <si>
    <t>16TCN-ĐT</t>
  </si>
  <si>
    <t>Nguyễn Ngọc</t>
  </si>
  <si>
    <t>Thông</t>
  </si>
  <si>
    <t>Vũ Minh</t>
  </si>
  <si>
    <t>Tiến</t>
  </si>
  <si>
    <t>16000401</t>
  </si>
  <si>
    <t>Bùi Thị</t>
  </si>
  <si>
    <t>16001756</t>
  </si>
  <si>
    <t>Hồ Hoàng Đăng</t>
  </si>
  <si>
    <t>Đăng</t>
  </si>
  <si>
    <t>Lê Thị Ngọc</t>
  </si>
  <si>
    <t>16001600</t>
  </si>
  <si>
    <t>Hồ Dương Thiên</t>
  </si>
  <si>
    <t>Bảo</t>
  </si>
  <si>
    <t>16CĐN-Ô1</t>
  </si>
  <si>
    <t>16001207</t>
  </si>
  <si>
    <t>Võ Thị Út</t>
  </si>
  <si>
    <t>Liên</t>
  </si>
  <si>
    <t>16CĐN-QTD</t>
  </si>
  <si>
    <t>16001027</t>
  </si>
  <si>
    <t>Đoàn Thị Minh</t>
  </si>
  <si>
    <t>Kỹ NM(nợ HP)</t>
  </si>
  <si>
    <t>Bậc đào tạo: Trung cấp (9+3) - Khóa: 2016TC</t>
  </si>
  <si>
    <t>Bậc đào tạo: Trung cấp (Tín chỉ) - Khóa: 2017T4</t>
  </si>
  <si>
    <t>Bậc đào tạo: Trung cấp nghề (9+4) - Khóa: 2016TCN</t>
  </si>
  <si>
    <t>Bậc đào tạo: Cao đẳng nghề (12+3) - Khóa: 2016CĐN</t>
  </si>
  <si>
    <t>Trí</t>
  </si>
  <si>
    <t>Lê Hoàng</t>
  </si>
  <si>
    <t>Nguyễn Minh</t>
  </si>
  <si>
    <t>Trọng</t>
  </si>
  <si>
    <t>Trần Văn</t>
  </si>
  <si>
    <t>Quý</t>
  </si>
  <si>
    <t>Nguyễn Hồng</t>
  </si>
  <si>
    <t>Nguyễn Đức</t>
  </si>
  <si>
    <t>Huỳnh Văn</t>
  </si>
  <si>
    <t>Hậu</t>
  </si>
  <si>
    <t>Nguyễn Anh</t>
  </si>
  <si>
    <t>Vũ</t>
  </si>
  <si>
    <t>Khải</t>
  </si>
  <si>
    <t>Trần Thị Mỹ</t>
  </si>
  <si>
    <t>Nương</t>
  </si>
  <si>
    <t>Tín</t>
  </si>
  <si>
    <t>Bậc đào tạo: Cao đẳng  - Khóa: 2016CĐ</t>
  </si>
  <si>
    <t>Trương Thế</t>
  </si>
  <si>
    <t>Hào</t>
  </si>
  <si>
    <t>16CĐ-TĐH1</t>
  </si>
  <si>
    <t>Quân</t>
  </si>
  <si>
    <t>Hiệp</t>
  </si>
  <si>
    <t>16CĐ-CNC1</t>
  </si>
  <si>
    <t>Nguyễn Duy</t>
  </si>
  <si>
    <t>Phạm Minh</t>
  </si>
  <si>
    <t>16CĐ-CTM3</t>
  </si>
  <si>
    <t>Nguyễn Hoàng</t>
  </si>
  <si>
    <t>16000858</t>
  </si>
  <si>
    <t>Nguyễn Văn Nhựt</t>
  </si>
  <si>
    <t>16CĐ-Ô10</t>
  </si>
  <si>
    <t>16000822</t>
  </si>
  <si>
    <t>Võ Thanh</t>
  </si>
  <si>
    <t>16000899</t>
  </si>
  <si>
    <t>Ngô Quang</t>
  </si>
  <si>
    <t>16001163</t>
  </si>
  <si>
    <t>Trương Quốc</t>
  </si>
  <si>
    <t>Danh</t>
  </si>
  <si>
    <t>Hoa</t>
  </si>
  <si>
    <t>16001423</t>
  </si>
  <si>
    <t>Lê Hoàng Yến</t>
  </si>
  <si>
    <t>Xuân</t>
  </si>
  <si>
    <t>Huyền</t>
  </si>
  <si>
    <t>16002229</t>
  </si>
  <si>
    <t>Nguyễn Thị Hồng</t>
  </si>
  <si>
    <t>Khuyến</t>
  </si>
  <si>
    <t>16003269</t>
  </si>
  <si>
    <t>Bùi Thị Mỹ</t>
  </si>
  <si>
    <t>16002427</t>
  </si>
  <si>
    <t>Mai Tuyết</t>
  </si>
  <si>
    <t>Phụng</t>
  </si>
  <si>
    <t>16002278</t>
  </si>
  <si>
    <t>Nguyễn Thị Thanh</t>
  </si>
  <si>
    <t>Trầm</t>
  </si>
  <si>
    <t>16003071</t>
  </si>
  <si>
    <t>Đoàn Thị Huyền</t>
  </si>
  <si>
    <t>Trang</t>
  </si>
  <si>
    <t>16CĐ-TP1</t>
  </si>
  <si>
    <t>Phạm Văn</t>
  </si>
  <si>
    <t>16002812</t>
  </si>
  <si>
    <t>Lê Nhật</t>
  </si>
  <si>
    <t>16002347</t>
  </si>
  <si>
    <t>Đỗ Hữu</t>
  </si>
  <si>
    <t>Toàn</t>
  </si>
  <si>
    <t>16CĐ-TM2</t>
  </si>
  <si>
    <t>Phát</t>
  </si>
  <si>
    <t>Bậc đào tạo: Cao đẳng  - Khóa: 2017C1</t>
  </si>
  <si>
    <t>Dự</t>
  </si>
  <si>
    <t>Phong</t>
  </si>
  <si>
    <t>17C1-ĐCN4</t>
  </si>
  <si>
    <t>17C1-ĐĐT2</t>
  </si>
  <si>
    <t>17002532</t>
  </si>
  <si>
    <t>Võ Trần Quốc</t>
  </si>
  <si>
    <t>17C1-ĐĐT3</t>
  </si>
  <si>
    <t>17C1-TĐH1</t>
  </si>
  <si>
    <t>Võ Hoàng</t>
  </si>
  <si>
    <t>Duy</t>
  </si>
  <si>
    <t>17C1-VSL1</t>
  </si>
  <si>
    <t>17C1-VSL2</t>
  </si>
  <si>
    <t>17C1-CNL1</t>
  </si>
  <si>
    <t>17001225</t>
  </si>
  <si>
    <t>Phạm Đăng</t>
  </si>
  <si>
    <t>17C1-CCK1</t>
  </si>
  <si>
    <t>17000585</t>
  </si>
  <si>
    <t>Trương Thị</t>
  </si>
  <si>
    <t>17002563</t>
  </si>
  <si>
    <t>Nguyễn Ngọc Huế</t>
  </si>
  <si>
    <t>17C1-CCK4</t>
  </si>
  <si>
    <t>17002355</t>
  </si>
  <si>
    <t>Trịnh Trung</t>
  </si>
  <si>
    <t>17002314</t>
  </si>
  <si>
    <t>Phan Đình</t>
  </si>
  <si>
    <t>Văn</t>
  </si>
  <si>
    <t>Luân</t>
  </si>
  <si>
    <t>Phạm Thanh</t>
  </si>
  <si>
    <t>Lê Thanh</t>
  </si>
  <si>
    <t>17002516</t>
  </si>
  <si>
    <t>Hoàng</t>
  </si>
  <si>
    <t>17C1-CTM1</t>
  </si>
  <si>
    <t>17000439</t>
  </si>
  <si>
    <t>Đoàn Công</t>
  </si>
  <si>
    <t>Hưởng</t>
  </si>
  <si>
    <t>17C1-CNÔ1</t>
  </si>
  <si>
    <t>17000719</t>
  </si>
  <si>
    <t>Trần Anh</t>
  </si>
  <si>
    <t>Phạm Hoàng</t>
  </si>
  <si>
    <t>Khánh</t>
  </si>
  <si>
    <t>Vương</t>
  </si>
  <si>
    <t>17002435</t>
  </si>
  <si>
    <t>Nguyễn Đặng Hùng</t>
  </si>
  <si>
    <t>17C1-CNÔ11</t>
  </si>
  <si>
    <t>Tâm</t>
  </si>
  <si>
    <t>17C1-CNÔ12</t>
  </si>
  <si>
    <t>17001522</t>
  </si>
  <si>
    <t>Ánh</t>
  </si>
  <si>
    <t>17C1-CNM1</t>
  </si>
  <si>
    <t>17000554</t>
  </si>
  <si>
    <t>Đặng Thùy</t>
  </si>
  <si>
    <t>Thư</t>
  </si>
  <si>
    <t>17001687</t>
  </si>
  <si>
    <t>Dương Thị Phương</t>
  </si>
  <si>
    <t>Trần Thị Ngọc</t>
  </si>
  <si>
    <t>17002602</t>
  </si>
  <si>
    <t>Võ Thị Cẩm</t>
  </si>
  <si>
    <t>Tú</t>
  </si>
  <si>
    <t>17004043</t>
  </si>
  <si>
    <t>Nguyễn Thị</t>
  </si>
  <si>
    <t>17C1-CNM2</t>
  </si>
  <si>
    <t>17003597</t>
  </si>
  <si>
    <t>Châu Thị Thùy</t>
  </si>
  <si>
    <t>17004394</t>
  </si>
  <si>
    <t>Bùi Thị Thu</t>
  </si>
  <si>
    <t>Hiền</t>
  </si>
  <si>
    <t>Huỳnh Thị</t>
  </si>
  <si>
    <t>17003506</t>
  </si>
  <si>
    <t>Đặng Thị Kiều</t>
  </si>
  <si>
    <t>Thu</t>
  </si>
  <si>
    <t>17003503</t>
  </si>
  <si>
    <t>Bùi Ngọc</t>
  </si>
  <si>
    <t>Tịnh</t>
  </si>
  <si>
    <t>Nhã</t>
  </si>
  <si>
    <t>Thọ</t>
  </si>
  <si>
    <t>17003221</t>
  </si>
  <si>
    <t>Ninh Công</t>
  </si>
  <si>
    <t>17C1-LTM2</t>
  </si>
  <si>
    <t>17002848</t>
  </si>
  <si>
    <t>Bùi Quốc</t>
  </si>
  <si>
    <t>17C1-QTM1</t>
  </si>
  <si>
    <t>17C1-KTD1</t>
  </si>
  <si>
    <t>17003919</t>
  </si>
  <si>
    <t>Võ Thị Kim</t>
  </si>
  <si>
    <t>Chi</t>
  </si>
  <si>
    <t>17C1-QTD1</t>
  </si>
  <si>
    <t>17000591</t>
  </si>
  <si>
    <t>Nguyễn Thị Mai</t>
  </si>
  <si>
    <t>17000567</t>
  </si>
  <si>
    <t>Phan Thị Thùy</t>
  </si>
  <si>
    <t>Nguyễn Công</t>
  </si>
  <si>
    <t>Hùng</t>
  </si>
  <si>
    <t>Ngọc</t>
  </si>
  <si>
    <t>17003660</t>
  </si>
  <si>
    <t>Phạm Thị Hồng</t>
  </si>
  <si>
    <t>Như</t>
  </si>
  <si>
    <t>Nhung</t>
  </si>
  <si>
    <t>17004533</t>
  </si>
  <si>
    <t>Văn Thị Đan</t>
  </si>
  <si>
    <t>Phượng</t>
  </si>
  <si>
    <t>17003370</t>
  </si>
  <si>
    <t>Tuyền</t>
  </si>
  <si>
    <t>17004250</t>
  </si>
  <si>
    <t>Nguyễn Thị Như</t>
  </si>
  <si>
    <t>Uyên</t>
  </si>
  <si>
    <t>17003026</t>
  </si>
  <si>
    <t>Hà Thị</t>
  </si>
  <si>
    <t>Gẩm</t>
  </si>
  <si>
    <t>17C1-NNA1</t>
  </si>
  <si>
    <t>17000956</t>
  </si>
  <si>
    <t>17001075</t>
  </si>
  <si>
    <t>Trần Thiện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</si>
  <si>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</si>
  <si>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</si>
  <si>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</si>
  <si>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</si>
  <si>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</si>
  <si>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</si>
  <si>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</si>
  <si>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Thanh</t>
  </si>
  <si>
    <t>Phạm Thị Kim</t>
  </si>
  <si>
    <t>Chu Văn</t>
  </si>
  <si>
    <t>Bình</t>
  </si>
  <si>
    <t>Hằng</t>
  </si>
  <si>
    <t>17003964</t>
  </si>
  <si>
    <t>Cao Minh</t>
  </si>
  <si>
    <t>17004213</t>
  </si>
  <si>
    <t>Trần Hà Nhật</t>
  </si>
  <si>
    <t>Lan</t>
  </si>
  <si>
    <t>17004074</t>
  </si>
  <si>
    <t>Nguyễn Huỳnh Mẫn</t>
  </si>
  <si>
    <t>2016 TC (9+3)</t>
  </si>
  <si>
    <t>2016 CĐ (3N)</t>
  </si>
  <si>
    <t>2017 C1 (2N)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</si>
  <si>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7.00 điểm và rèn luyện ≥ 70 điểm = 38 SV</t>
    </r>
  </si>
  <si>
    <t>Bậc đào tạo</t>
  </si>
  <si>
    <t>Tổng số
HSSV</t>
  </si>
  <si>
    <t>Số tiền
Học bổng</t>
  </si>
  <si>
    <t>Ghi chú</t>
  </si>
  <si>
    <t>P.TRƯỞNG PHÒNG CTCT - HSSV</t>
  </si>
  <si>
    <t>Lê Xuân Thiện</t>
  </si>
  <si>
    <t>16000380</t>
  </si>
  <si>
    <t>16000202</t>
  </si>
  <si>
    <t>Lê Duy</t>
  </si>
  <si>
    <t>16001745</t>
  </si>
  <si>
    <r>
      <t>(</t>
    </r>
    <r>
      <rPr>
        <b/>
        <u/>
        <sz val="12"/>
        <rFont val="Times New Roman"/>
        <family val="1"/>
      </rPr>
      <t>Số tiền bằng chữ</t>
    </r>
    <r>
      <rPr>
        <b/>
        <sz val="12"/>
        <rFont val="Times New Roman"/>
        <family val="1"/>
      </rPr>
      <t>: Sáu</t>
    </r>
    <r>
      <rPr>
        <b/>
        <i/>
        <sz val="12"/>
        <rFont val="Times New Roman"/>
        <family val="1"/>
      </rPr>
      <t xml:space="preserve"> triệu hai trăm năm mươi ngàn đồng</t>
    </r>
    <r>
      <rPr>
        <b/>
        <sz val="12"/>
        <rFont val="Times New Roman"/>
        <family val="1"/>
      </rPr>
      <t>)</t>
    </r>
  </si>
  <si>
    <t>16000345</t>
  </si>
  <si>
    <t>Hoàng Anh</t>
  </si>
  <si>
    <t>Kỳ</t>
  </si>
  <si>
    <t>16000225</t>
  </si>
  <si>
    <t>Phan Anh</t>
  </si>
  <si>
    <t>16000106</t>
  </si>
  <si>
    <t>Nguyễn Xuân</t>
  </si>
  <si>
    <t>Phú</t>
  </si>
  <si>
    <t>16TCN-LĐL1</t>
  </si>
  <si>
    <t>16000124</t>
  </si>
  <si>
    <t>16001678</t>
  </si>
  <si>
    <t>Nguyễn Trung</t>
  </si>
  <si>
    <t>16000158</t>
  </si>
  <si>
    <t>Nguyễn Tiến</t>
  </si>
  <si>
    <t>Thiên</t>
  </si>
  <si>
    <t>16TCN-QTM1</t>
  </si>
  <si>
    <t>16000057</t>
  </si>
  <si>
    <t>Lại Minh</t>
  </si>
  <si>
    <t>16003779</t>
  </si>
  <si>
    <t>Nguyễn Thanh Mỹ</t>
  </si>
  <si>
    <t>16003746</t>
  </si>
  <si>
    <t>Trần Thị Mai</t>
  </si>
  <si>
    <t>16000369</t>
  </si>
  <si>
    <t>Phạm Ngọc Bích</t>
  </si>
  <si>
    <t>16003467</t>
  </si>
  <si>
    <t>Phạm Duy</t>
  </si>
  <si>
    <t>16003357</t>
  </si>
  <si>
    <t>Hoàng Minh</t>
  </si>
  <si>
    <t>Chính</t>
  </si>
  <si>
    <t>16002136</t>
  </si>
  <si>
    <t>Nguyễn Hải</t>
  </si>
  <si>
    <t>16002298</t>
  </si>
  <si>
    <t>Hồ Quốc</t>
  </si>
  <si>
    <t>Di</t>
  </si>
  <si>
    <t>16000666</t>
  </si>
  <si>
    <t>Điền</t>
  </si>
  <si>
    <t>16001110</t>
  </si>
  <si>
    <t>16002892</t>
  </si>
  <si>
    <t>Nguyễn</t>
  </si>
  <si>
    <t>16000916</t>
  </si>
  <si>
    <t>16002528</t>
  </si>
  <si>
    <t>Lê Hữu</t>
  </si>
  <si>
    <t>Viện</t>
  </si>
  <si>
    <t>17000692</t>
  </si>
  <si>
    <t>Phang Anh</t>
  </si>
  <si>
    <t>17000122</t>
  </si>
  <si>
    <t>Lương Nam</t>
  </si>
  <si>
    <t>Định</t>
  </si>
  <si>
    <t>17000689</t>
  </si>
  <si>
    <t>17000262</t>
  </si>
  <si>
    <t>Nguyễn Trung</t>
  </si>
  <si>
    <t>17T4-CCK1</t>
  </si>
  <si>
    <t>17003419</t>
  </si>
  <si>
    <t>Đặng Xuân</t>
  </si>
  <si>
    <t>17T4-CCK2</t>
  </si>
  <si>
    <t>17004576</t>
  </si>
  <si>
    <t>17000628</t>
  </si>
  <si>
    <t>Trần Thị Quyền</t>
  </si>
  <si>
    <t>17000337</t>
  </si>
  <si>
    <t>Nguyễn Lê Diễm</t>
  </si>
  <si>
    <t>17004503</t>
  </si>
  <si>
    <t>Mai Đỗ Thành</t>
  </si>
  <si>
    <t>17003292</t>
  </si>
  <si>
    <t>Nguyễn Thị Yến</t>
  </si>
  <si>
    <t>17000499</t>
  </si>
  <si>
    <t>17004530</t>
  </si>
  <si>
    <t>Ngô Nguyễn Minh</t>
  </si>
  <si>
    <t>17004272</t>
  </si>
  <si>
    <t>17000293</t>
  </si>
  <si>
    <t>Nguyễn Túc</t>
  </si>
  <si>
    <t>17T4-QTM1</t>
  </si>
  <si>
    <t>17000037</t>
  </si>
  <si>
    <t>Nguyễn Quốc Linh</t>
  </si>
  <si>
    <t>Quang</t>
  </si>
  <si>
    <t>17000320</t>
  </si>
  <si>
    <t>Lê Bá Việt</t>
  </si>
  <si>
    <t>17001144</t>
  </si>
  <si>
    <t>Nguyễn Trần Châu</t>
  </si>
  <si>
    <t>Bậc đào tạo: Trung cấp (Tín chỉ) - Khóa: 2018T4</t>
  </si>
  <si>
    <t>18000792</t>
  </si>
  <si>
    <t>Lê Quốc</t>
  </si>
  <si>
    <t>18T4-ĐCN1</t>
  </si>
  <si>
    <t>18004146</t>
  </si>
  <si>
    <t>Huỳnh Tấn</t>
  </si>
  <si>
    <t>Hưng</t>
  </si>
  <si>
    <t>18T4-CĐT1</t>
  </si>
  <si>
    <t>18000036</t>
  </si>
  <si>
    <t>18001614</t>
  </si>
  <si>
    <t>Kha</t>
  </si>
  <si>
    <t>18T4-KML1</t>
  </si>
  <si>
    <t>18000935</t>
  </si>
  <si>
    <t>Nguyễn Thanh</t>
  </si>
  <si>
    <t>Trà</t>
  </si>
  <si>
    <t>18001115</t>
  </si>
  <si>
    <t>18001611</t>
  </si>
  <si>
    <t>Trương Văn</t>
  </si>
  <si>
    <t>18001206</t>
  </si>
  <si>
    <t>Châu Tấn</t>
  </si>
  <si>
    <t>Pháp</t>
  </si>
  <si>
    <t>18T4-VSL2</t>
  </si>
  <si>
    <t>18001125</t>
  </si>
  <si>
    <t>Trần Đức</t>
  </si>
  <si>
    <t>18002768</t>
  </si>
  <si>
    <t>Trần Ngọc</t>
  </si>
  <si>
    <t>18000017</t>
  </si>
  <si>
    <t>Lê Thị Kim</t>
  </si>
  <si>
    <t>18T4-CNÔ1</t>
  </si>
  <si>
    <t>18000806</t>
  </si>
  <si>
    <t>Huỳnh Hữu</t>
  </si>
  <si>
    <t>Phấn</t>
  </si>
  <si>
    <t>18T4-CNÔ3</t>
  </si>
  <si>
    <t>18001100</t>
  </si>
  <si>
    <t>18T4-CNÔ4</t>
  </si>
  <si>
    <t>18002513</t>
  </si>
  <si>
    <t>Hoàng Đức</t>
  </si>
  <si>
    <t>18T4-CNÔ6</t>
  </si>
  <si>
    <t>18000178</t>
  </si>
  <si>
    <t>Đặng Bảo</t>
  </si>
  <si>
    <t>18T4-ANM1</t>
  </si>
  <si>
    <t>18000370</t>
  </si>
  <si>
    <t>Lộ Phú Tấn</t>
  </si>
  <si>
    <t>18T4-TKW1</t>
  </si>
  <si>
    <t>18000470</t>
  </si>
  <si>
    <t>Trần Đặng Hà</t>
  </si>
  <si>
    <t>18T4-TKĐ1</t>
  </si>
  <si>
    <t>18000926</t>
  </si>
  <si>
    <t>Đỗ Như</t>
  </si>
  <si>
    <t>Thụy</t>
  </si>
  <si>
    <t>18002406</t>
  </si>
  <si>
    <t>18T4-TKĐ2</t>
  </si>
  <si>
    <t>18001109</t>
  </si>
  <si>
    <t>Nguyễn Ngọc Gia</t>
  </si>
  <si>
    <t>18001380</t>
  </si>
  <si>
    <t>Nguyễn Thành</t>
  </si>
  <si>
    <t>18005334</t>
  </si>
  <si>
    <t>Quách Huệ</t>
  </si>
  <si>
    <t>Bền</t>
  </si>
  <si>
    <t>18T4-LTM1</t>
  </si>
  <si>
    <t>18004339</t>
  </si>
  <si>
    <t>Phạm Thành</t>
  </si>
  <si>
    <t>18000168</t>
  </si>
  <si>
    <t>Lê Xuân</t>
  </si>
  <si>
    <t>Đông</t>
  </si>
  <si>
    <t>18T4-LTM2</t>
  </si>
  <si>
    <t>18001244</t>
  </si>
  <si>
    <t>Trần Thị Xuân</t>
  </si>
  <si>
    <t>18T4-TCD1</t>
  </si>
  <si>
    <t>18000826</t>
  </si>
  <si>
    <t>Nguyễn Lê Hồng</t>
  </si>
  <si>
    <t>18003119</t>
  </si>
  <si>
    <t>Trần Thị</t>
  </si>
  <si>
    <t>Hoài</t>
  </si>
  <si>
    <t>18T4-KTD1</t>
  </si>
  <si>
    <t>18000336</t>
  </si>
  <si>
    <t>Trần Thị Tuyết</t>
  </si>
  <si>
    <t>Mai</t>
  </si>
  <si>
    <t>18001154</t>
  </si>
  <si>
    <t>Nguyễn Đào Tuyết</t>
  </si>
  <si>
    <t>18001132</t>
  </si>
  <si>
    <t>Nguyễn Ngọc Thiên</t>
  </si>
  <si>
    <t>18005112</t>
  </si>
  <si>
    <t>Lê Thục</t>
  </si>
  <si>
    <t>18002254</t>
  </si>
  <si>
    <t>18000898</t>
  </si>
  <si>
    <t>Nguyễn Huy Tiến</t>
  </si>
  <si>
    <t>18T4-QTD1</t>
  </si>
  <si>
    <t>18000777</t>
  </si>
  <si>
    <t>Lê Thị Mỹ</t>
  </si>
  <si>
    <t>18000195</t>
  </si>
  <si>
    <t>Phạm Thị Trúc</t>
  </si>
  <si>
    <t>18000290</t>
  </si>
  <si>
    <t>Nguyễn Hoàng Bảo</t>
  </si>
  <si>
    <t>18001106</t>
  </si>
  <si>
    <t>Ngân</t>
  </si>
  <si>
    <t>18001143</t>
  </si>
  <si>
    <t>18000691</t>
  </si>
  <si>
    <t>Nguyễn Thị Kim</t>
  </si>
  <si>
    <t>18001002</t>
  </si>
  <si>
    <t>Nguyễn Thụy Phương</t>
  </si>
  <si>
    <t>18000079</t>
  </si>
  <si>
    <t>Lý Hồng Tuyết</t>
  </si>
  <si>
    <t>Sương</t>
  </si>
  <si>
    <t>18000916</t>
  </si>
  <si>
    <t>18000018</t>
  </si>
  <si>
    <t>Hoàng Hải</t>
  </si>
  <si>
    <t>18T4-NNA1</t>
  </si>
  <si>
    <t>18001007</t>
  </si>
  <si>
    <t>Võ Hải</t>
  </si>
  <si>
    <t>18T4-NNA2</t>
  </si>
  <si>
    <t>18001006</t>
  </si>
  <si>
    <t>Phan Nhật Kim</t>
  </si>
  <si>
    <t>18000726</t>
  </si>
  <si>
    <t>Trương Ngọc Thảo</t>
  </si>
  <si>
    <t>18001014</t>
  </si>
  <si>
    <t>Trần Hà Kiều</t>
  </si>
  <si>
    <t>Oanh</t>
  </si>
  <si>
    <t>18000855</t>
  </si>
  <si>
    <t>Nguyễn Thiên</t>
  </si>
  <si>
    <t>18000890</t>
  </si>
  <si>
    <t>18000820</t>
  </si>
  <si>
    <t>Ngô Trần Thanh</t>
  </si>
  <si>
    <t>Thương</t>
  </si>
  <si>
    <t>18000819</t>
  </si>
  <si>
    <t>Đinh Hoàng Cát</t>
  </si>
  <si>
    <t>18000782</t>
  </si>
  <si>
    <t>Nguyễn Lê Minh</t>
  </si>
  <si>
    <t>18000919</t>
  </si>
  <si>
    <t>Bùi Nguyễn Tường</t>
  </si>
  <si>
    <t>Bậc đào tạo: Trung cấp - Khóa: 2018T2</t>
  </si>
  <si>
    <t>18003375</t>
  </si>
  <si>
    <t>Dương Tiến</t>
  </si>
  <si>
    <t>18T2-CNÔ1</t>
  </si>
  <si>
    <t xml:space="preserve">01 HSK </t>
  </si>
  <si>
    <r>
      <t>(</t>
    </r>
    <r>
      <rPr>
        <b/>
        <u/>
        <sz val="12"/>
        <rFont val="Times New Roman"/>
        <family val="1"/>
      </rPr>
      <t>Số tiền bằng chữ</t>
    </r>
    <r>
      <rPr>
        <b/>
        <sz val="12"/>
        <rFont val="Times New Roman"/>
        <family val="1"/>
      </rPr>
      <t xml:space="preserve">: </t>
    </r>
    <r>
      <rPr>
        <b/>
        <i/>
        <sz val="12"/>
        <rFont val="Times New Roman"/>
        <family val="1"/>
      </rPr>
      <t>Một triệu hai trăm năm mươi ngàn đồng</t>
    </r>
    <r>
      <rPr>
        <b/>
        <sz val="12"/>
        <rFont val="Times New Roman"/>
        <family val="1"/>
      </rPr>
      <t>)</t>
    </r>
  </si>
  <si>
    <t>16002835</t>
  </si>
  <si>
    <t>Nguyễn Thị Phi</t>
  </si>
  <si>
    <t>Yến</t>
  </si>
  <si>
    <t>16CĐ-ĐCN2</t>
  </si>
  <si>
    <t>16001595</t>
  </si>
  <si>
    <t>16CĐ-ĐCN4</t>
  </si>
  <si>
    <t>16002264</t>
  </si>
  <si>
    <t>Nguyễn Hữu</t>
  </si>
  <si>
    <t>Phúc</t>
  </si>
  <si>
    <t>16CĐ-ĐCN5</t>
  </si>
  <si>
    <t>16002336</t>
  </si>
  <si>
    <t>Bùi Minh</t>
  </si>
  <si>
    <t>16002227</t>
  </si>
  <si>
    <t>Đỗ Cao</t>
  </si>
  <si>
    <t>16002620</t>
  </si>
  <si>
    <t>Nguyễn Đào Thái</t>
  </si>
  <si>
    <t>16CĐ-ĐTCN1</t>
  </si>
  <si>
    <t>16003650</t>
  </si>
  <si>
    <t>Lê Nguyễn Anh</t>
  </si>
  <si>
    <t>16003657</t>
  </si>
  <si>
    <t>Lộc</t>
  </si>
  <si>
    <t>16CĐ-ĐL1</t>
  </si>
  <si>
    <t>16001527</t>
  </si>
  <si>
    <t>Đổ Văn</t>
  </si>
  <si>
    <t>16003309</t>
  </si>
  <si>
    <t>Đặng Quang</t>
  </si>
  <si>
    <t>16003519</t>
  </si>
  <si>
    <t>Nguyễn Viết</t>
  </si>
  <si>
    <t>16CĐ-Ô1</t>
  </si>
  <si>
    <t>16003241</t>
  </si>
  <si>
    <t>Đoàn Hữu</t>
  </si>
  <si>
    <t>16000700</t>
  </si>
  <si>
    <t>Trần Bá</t>
  </si>
  <si>
    <t>16000676</t>
  </si>
  <si>
    <t>Hòa</t>
  </si>
  <si>
    <t>16001286</t>
  </si>
  <si>
    <t>Lê Nam</t>
  </si>
  <si>
    <t>16001262</t>
  </si>
  <si>
    <t>16000768</t>
  </si>
  <si>
    <t>Lê Tuấn</t>
  </si>
  <si>
    <t>16001328</t>
  </si>
  <si>
    <t>16CĐ-Ô2</t>
  </si>
  <si>
    <t>16001327</t>
  </si>
  <si>
    <t>Lưu Minh</t>
  </si>
  <si>
    <t>16001106</t>
  </si>
  <si>
    <t>Trần Duy</t>
  </si>
  <si>
    <t>16CĐ-Ô3</t>
  </si>
  <si>
    <t>16003862</t>
  </si>
  <si>
    <t>Trần Chí</t>
  </si>
  <si>
    <t>16CĐ-Ô4</t>
  </si>
  <si>
    <t>16001004</t>
  </si>
  <si>
    <t>16000989</t>
  </si>
  <si>
    <t>Đỗ Trọng</t>
  </si>
  <si>
    <t>16001019</t>
  </si>
  <si>
    <t>16001055</t>
  </si>
  <si>
    <t>Cao Hoàng</t>
  </si>
  <si>
    <t>Khương</t>
  </si>
  <si>
    <t>16000996</t>
  </si>
  <si>
    <t>Trần Thành</t>
  </si>
  <si>
    <t>16000990</t>
  </si>
  <si>
    <t>Nguyễn Lê Nhật</t>
  </si>
  <si>
    <t>16001012</t>
  </si>
  <si>
    <t>Nguyễn Nhựt</t>
  </si>
  <si>
    <t>16000969</t>
  </si>
  <si>
    <t>Nhiên</t>
  </si>
  <si>
    <t>16000966</t>
  </si>
  <si>
    <t>Lê Hiếu</t>
  </si>
  <si>
    <t>16001061</t>
  </si>
  <si>
    <t>Lê Văn Thiện</t>
  </si>
  <si>
    <t>16000975</t>
  </si>
  <si>
    <t>Nguyễn Phúc</t>
  </si>
  <si>
    <t>Tần</t>
  </si>
  <si>
    <t>16001269</t>
  </si>
  <si>
    <t>Lưu Vĩnh</t>
  </si>
  <si>
    <t>Tin</t>
  </si>
  <si>
    <t>16000950</t>
  </si>
  <si>
    <t>16001023</t>
  </si>
  <si>
    <t>16000955</t>
  </si>
  <si>
    <t>Huỳnh Trần Đức</t>
  </si>
  <si>
    <t>16000961</t>
  </si>
  <si>
    <t>Võ Văn</t>
  </si>
  <si>
    <t>16001256</t>
  </si>
  <si>
    <t>Đoàn Huy</t>
  </si>
  <si>
    <t>16000976</t>
  </si>
  <si>
    <t>Nguyễn Cẩm Tú</t>
  </si>
  <si>
    <t>16001727</t>
  </si>
  <si>
    <t>16001020</t>
  </si>
  <si>
    <t>Hồ Ngân</t>
  </si>
  <si>
    <t>16001714</t>
  </si>
  <si>
    <t>16000956</t>
  </si>
  <si>
    <t>Trịnh Hoài</t>
  </si>
  <si>
    <t>Vĩ</t>
  </si>
  <si>
    <t>16002088</t>
  </si>
  <si>
    <t>16CĐ-Ô5</t>
  </si>
  <si>
    <t>16001990</t>
  </si>
  <si>
    <t>16002399</t>
  </si>
  <si>
    <t>16CĐ-Ô7</t>
  </si>
  <si>
    <t>16002503</t>
  </si>
  <si>
    <t>Huỳnh Trần Minh</t>
  </si>
  <si>
    <t>16003163</t>
  </si>
  <si>
    <t>Phan Huỳnh Hữu</t>
  </si>
  <si>
    <t>16CĐ-Ô9</t>
  </si>
  <si>
    <t>16000850</t>
  </si>
  <si>
    <t>16001553</t>
  </si>
  <si>
    <t>Nguyễn Thị Quỳnh</t>
  </si>
  <si>
    <t>16000832</t>
  </si>
  <si>
    <t>Lê Nguyễn Mỹ</t>
  </si>
  <si>
    <t>Hảo</t>
  </si>
  <si>
    <t>16001896</t>
  </si>
  <si>
    <t>16001855</t>
  </si>
  <si>
    <t>Trần Thị Kim</t>
  </si>
  <si>
    <t>Quy</t>
  </si>
  <si>
    <t>16001926</t>
  </si>
  <si>
    <t>Lê Thị Hồng</t>
  </si>
  <si>
    <t>Quyên</t>
  </si>
  <si>
    <t>16000418</t>
  </si>
  <si>
    <t>Bạch Thị Kim</t>
  </si>
  <si>
    <t>16000463</t>
  </si>
  <si>
    <t>Lê Đỗ Ngọc</t>
  </si>
  <si>
    <t>16003010</t>
  </si>
  <si>
    <t>Lương Thị Hồng</t>
  </si>
  <si>
    <t>Luyến</t>
  </si>
  <si>
    <t>16003260</t>
  </si>
  <si>
    <t>Mơ</t>
  </si>
  <si>
    <t>16002727</t>
  </si>
  <si>
    <t>Phan Thị Ngọc</t>
  </si>
  <si>
    <t>16002918</t>
  </si>
  <si>
    <t>Nguyễn Thị Lệ</t>
  </si>
  <si>
    <t>16003011</t>
  </si>
  <si>
    <t>Sen</t>
  </si>
  <si>
    <t>16003346</t>
  </si>
  <si>
    <t>16002876</t>
  </si>
  <si>
    <t>16003371</t>
  </si>
  <si>
    <t>Lương Xuân</t>
  </si>
  <si>
    <t>Diệu</t>
  </si>
  <si>
    <t>16001253</t>
  </si>
  <si>
    <t>Hạnh</t>
  </si>
  <si>
    <t>16000631</t>
  </si>
  <si>
    <t>Đoàn Vũ Thanh</t>
  </si>
  <si>
    <t>16002907</t>
  </si>
  <si>
    <t>Hồ</t>
  </si>
  <si>
    <t>12 Tín chỉ</t>
  </si>
  <si>
    <t>17004018</t>
  </si>
  <si>
    <t>17003866</t>
  </si>
  <si>
    <t>17004586</t>
  </si>
  <si>
    <t>17002678</t>
  </si>
  <si>
    <t>Nguyễn Thị Diễm</t>
  </si>
  <si>
    <t>Thúy</t>
  </si>
  <si>
    <t>17002271</t>
  </si>
  <si>
    <t>Châu Đình</t>
  </si>
  <si>
    <t>Viển</t>
  </si>
  <si>
    <t>17003365</t>
  </si>
  <si>
    <t>Công</t>
  </si>
  <si>
    <t>17004663</t>
  </si>
  <si>
    <t>17C1-ĐĐT4</t>
  </si>
  <si>
    <t>17004077</t>
  </si>
  <si>
    <t>Hồ Văn</t>
  </si>
  <si>
    <t>17001855</t>
  </si>
  <si>
    <t>17001139</t>
  </si>
  <si>
    <t>Lê Trung</t>
  </si>
  <si>
    <t>Dũng</t>
  </si>
  <si>
    <t>17003692</t>
  </si>
  <si>
    <t>Lê Trí</t>
  </si>
  <si>
    <t>17000250</t>
  </si>
  <si>
    <t>Hà Bỉnh Ngọc</t>
  </si>
  <si>
    <t>Lân</t>
  </si>
  <si>
    <t>17001991</t>
  </si>
  <si>
    <t>Đào Tấn</t>
  </si>
  <si>
    <t>Lượng</t>
  </si>
  <si>
    <t>17001043</t>
  </si>
  <si>
    <t>Trần Nguyễn Khánh</t>
  </si>
  <si>
    <t>Băng</t>
  </si>
  <si>
    <t>17001609</t>
  </si>
  <si>
    <t>Hồ Thiên</t>
  </si>
  <si>
    <t>Thịnh</t>
  </si>
  <si>
    <t>17C1-CCK2</t>
  </si>
  <si>
    <t>17002434</t>
  </si>
  <si>
    <t>Huỳnh Xuân</t>
  </si>
  <si>
    <t>Bách</t>
  </si>
  <si>
    <t>17002541</t>
  </si>
  <si>
    <t>Lộc Nhật</t>
  </si>
  <si>
    <t>17002519</t>
  </si>
  <si>
    <t>Đặng Thành</t>
  </si>
  <si>
    <t>Được</t>
  </si>
  <si>
    <t>17002231</t>
  </si>
  <si>
    <t>Đào Hồng</t>
  </si>
  <si>
    <t>17002160</t>
  </si>
  <si>
    <t>Huỳnh Minh</t>
  </si>
  <si>
    <t>17002575</t>
  </si>
  <si>
    <t>17004244</t>
  </si>
  <si>
    <t>Võ Minh</t>
  </si>
  <si>
    <t>17002376</t>
  </si>
  <si>
    <t>Nguyễn Đoan</t>
  </si>
  <si>
    <t>17002411</t>
  </si>
  <si>
    <t>17002222</t>
  </si>
  <si>
    <t>Đoàn Duy</t>
  </si>
  <si>
    <t>17002478</t>
  </si>
  <si>
    <t>Trần Trọng</t>
  </si>
  <si>
    <t>17002560</t>
  </si>
  <si>
    <t>Trần Quốc Tấn</t>
  </si>
  <si>
    <t>Phi</t>
  </si>
  <si>
    <t>17002504</t>
  </si>
  <si>
    <t>17002474</t>
  </si>
  <si>
    <t>17002367</t>
  </si>
  <si>
    <t>17002168</t>
  </si>
  <si>
    <t>Đoàn Ngọc</t>
  </si>
  <si>
    <t>17004165</t>
  </si>
  <si>
    <t>17002507</t>
  </si>
  <si>
    <t>17002464</t>
  </si>
  <si>
    <t>Quảng Thiên</t>
  </si>
  <si>
    <t>17002593</t>
  </si>
  <si>
    <t>Huỳnh Bùi Đức</t>
  </si>
  <si>
    <t>17004554</t>
  </si>
  <si>
    <t>Trịnh Hồng</t>
  </si>
  <si>
    <t>Trương</t>
  </si>
  <si>
    <t>17004565</t>
  </si>
  <si>
    <t>Phan Lâm Cẩm</t>
  </si>
  <si>
    <t>17002263</t>
  </si>
  <si>
    <t>Đới Sỹ</t>
  </si>
  <si>
    <t>Tý</t>
  </si>
  <si>
    <t>17000137</t>
  </si>
  <si>
    <t>Dân</t>
  </si>
  <si>
    <t>17002164</t>
  </si>
  <si>
    <t>17000436</t>
  </si>
  <si>
    <t>17000112</t>
  </si>
  <si>
    <t>17002679</t>
  </si>
  <si>
    <t>Đặng Hải</t>
  </si>
  <si>
    <t>Lâm</t>
  </si>
  <si>
    <t>17003673</t>
  </si>
  <si>
    <t>Lưu Văn</t>
  </si>
  <si>
    <t>17C1-CNÔ14</t>
  </si>
  <si>
    <t>17002870</t>
  </si>
  <si>
    <t>Huỳnh Thị Như</t>
  </si>
  <si>
    <t>Hà</t>
  </si>
  <si>
    <t>17001382</t>
  </si>
  <si>
    <t>17002633</t>
  </si>
  <si>
    <t>Nguyễn Thị Thảo</t>
  </si>
  <si>
    <t>17002397</t>
  </si>
  <si>
    <t>Hồ Thị Yến</t>
  </si>
  <si>
    <t>17000073</t>
  </si>
  <si>
    <t>Nguyễn Hồng</t>
  </si>
  <si>
    <t>17001310</t>
  </si>
  <si>
    <t>Huỳnh Thị Lệ</t>
  </si>
  <si>
    <t>17002689</t>
  </si>
  <si>
    <t>Cao Thị Thanh</t>
  </si>
  <si>
    <t>17001263</t>
  </si>
  <si>
    <t>17002640</t>
  </si>
  <si>
    <t>Đặng Thị</t>
  </si>
  <si>
    <t>Vân</t>
  </si>
  <si>
    <t>17004256</t>
  </si>
  <si>
    <t>Lê Thị Huệ</t>
  </si>
  <si>
    <t>Giao</t>
  </si>
  <si>
    <t>17000490</t>
  </si>
  <si>
    <t>Phạm Võ Kim</t>
  </si>
  <si>
    <t>Hằng</t>
  </si>
  <si>
    <t>17003910</t>
  </si>
  <si>
    <t>Trần Thị Hồng</t>
  </si>
  <si>
    <t>17004278</t>
  </si>
  <si>
    <t>Trần Thị Thu</t>
  </si>
  <si>
    <t>Thủy</t>
  </si>
  <si>
    <t>17001826</t>
  </si>
  <si>
    <t>17003047</t>
  </si>
  <si>
    <t>Cảnh</t>
  </si>
  <si>
    <t>17C1-LTM1</t>
  </si>
  <si>
    <t>17000266</t>
  </si>
  <si>
    <t>Đỗ Thành</t>
  </si>
  <si>
    <t>17003807</t>
  </si>
  <si>
    <t>Nguyễn Ngọc Quế</t>
  </si>
  <si>
    <t>Cẩm</t>
  </si>
  <si>
    <t>17003410</t>
  </si>
  <si>
    <t>Trương Đan</t>
  </si>
  <si>
    <t>17003779</t>
  </si>
  <si>
    <t>17004633</t>
  </si>
  <si>
    <t>Đoàn Thị</t>
  </si>
  <si>
    <t>17004460</t>
  </si>
  <si>
    <t>17004080</t>
  </si>
  <si>
    <t>17003796</t>
  </si>
  <si>
    <t>Nguyễn Thị Hương</t>
  </si>
  <si>
    <t>17003433</t>
  </si>
  <si>
    <t>Trần Vũ Phương</t>
  </si>
  <si>
    <t>Bậc đào tạo: Cao đẳng  - Khóa: 2018C1</t>
  </si>
  <si>
    <t>18005073</t>
  </si>
  <si>
    <t>Đỗ Văn</t>
  </si>
  <si>
    <t>18C1-ĐCN3</t>
  </si>
  <si>
    <t>18003618</t>
  </si>
  <si>
    <t>18002877</t>
  </si>
  <si>
    <t>Huỳnh Khắc</t>
  </si>
  <si>
    <t>18C1-ĐĐT1</t>
  </si>
  <si>
    <t>18001328</t>
  </si>
  <si>
    <t>Mai Văn</t>
  </si>
  <si>
    <t>18002150</t>
  </si>
  <si>
    <t>Trần Quốc</t>
  </si>
  <si>
    <t>18001251</t>
  </si>
  <si>
    <t>Vũ Ngọc Châu</t>
  </si>
  <si>
    <t>18005320</t>
  </si>
  <si>
    <t>18C1-ĐĐT2</t>
  </si>
  <si>
    <t>18004294</t>
  </si>
  <si>
    <t>Lê Đức</t>
  </si>
  <si>
    <t>18002779</t>
  </si>
  <si>
    <t>Trần Lê</t>
  </si>
  <si>
    <t>Lương</t>
  </si>
  <si>
    <t>18000980</t>
  </si>
  <si>
    <t>Chung Văn</t>
  </si>
  <si>
    <t>Lưu</t>
  </si>
  <si>
    <t>18C1-ĐĐT3</t>
  </si>
  <si>
    <t>18000011</t>
  </si>
  <si>
    <t>Huỳnh Giang</t>
  </si>
  <si>
    <t>18C1-CĐT1</t>
  </si>
  <si>
    <t>18004902</t>
  </si>
  <si>
    <t>Nguyễn Trường</t>
  </si>
  <si>
    <t>18C1-TĐH2</t>
  </si>
  <si>
    <t>18004872</t>
  </si>
  <si>
    <t>Vĩnh</t>
  </si>
  <si>
    <t>18003952</t>
  </si>
  <si>
    <t>18C1-KML1</t>
  </si>
  <si>
    <t>18005144</t>
  </si>
  <si>
    <t>Nguyễn Thái</t>
  </si>
  <si>
    <t>18C1-KML2</t>
  </si>
  <si>
    <t>18002447</t>
  </si>
  <si>
    <t>Cao Thành</t>
  </si>
  <si>
    <t>18C1-VSL1</t>
  </si>
  <si>
    <t>18002479</t>
  </si>
  <si>
    <t>18002448</t>
  </si>
  <si>
    <t>18003355</t>
  </si>
  <si>
    <t>Võ Chí</t>
  </si>
  <si>
    <t>18C1-VSL2</t>
  </si>
  <si>
    <t>18005245</t>
  </si>
  <si>
    <t>18C1-VSL3</t>
  </si>
  <si>
    <t>18002518</t>
  </si>
  <si>
    <t>Dương Quốc</t>
  </si>
  <si>
    <t>18C1-CNL1</t>
  </si>
  <si>
    <t>18004526</t>
  </si>
  <si>
    <t>18004155</t>
  </si>
  <si>
    <t>18002774</t>
  </si>
  <si>
    <t>18001419</t>
  </si>
  <si>
    <t>Lê Phước</t>
  </si>
  <si>
    <t>18C1-CCK1</t>
  </si>
  <si>
    <t>18000328</t>
  </si>
  <si>
    <t>18001395</t>
  </si>
  <si>
    <t>Nguyễn Phước</t>
  </si>
  <si>
    <t>18001265</t>
  </si>
  <si>
    <t>Chung Tấn</t>
  </si>
  <si>
    <t>18000598</t>
  </si>
  <si>
    <t>18002584</t>
  </si>
  <si>
    <t>18C1-CCK3</t>
  </si>
  <si>
    <t>18003169</t>
  </si>
  <si>
    <t>18C1-CCK4</t>
  </si>
  <si>
    <t>18003744</t>
  </si>
  <si>
    <t>Liễu Hồng</t>
  </si>
  <si>
    <t>18C1-CCK5</t>
  </si>
  <si>
    <t>18003632</t>
  </si>
  <si>
    <t>Phạm Thiên</t>
  </si>
  <si>
    <t>18003773</t>
  </si>
  <si>
    <t>Hồ Hải</t>
  </si>
  <si>
    <t>18003823</t>
  </si>
  <si>
    <t>18003784</t>
  </si>
  <si>
    <t>Nguyễn Phạm Vĩnh</t>
  </si>
  <si>
    <t>18003757</t>
  </si>
  <si>
    <t>Nguyễn Quân</t>
  </si>
  <si>
    <t>18003995</t>
  </si>
  <si>
    <t>Đỗ Nhĩ</t>
  </si>
  <si>
    <t>18C1-CCK6</t>
  </si>
  <si>
    <t>18003938</t>
  </si>
  <si>
    <t>Dương Vĩ</t>
  </si>
  <si>
    <t>18004658</t>
  </si>
  <si>
    <t>Hơn</t>
  </si>
  <si>
    <t>18C1-CCK8</t>
  </si>
  <si>
    <t>18004533</t>
  </si>
  <si>
    <t>Phùng Văn</t>
  </si>
  <si>
    <t>18004620</t>
  </si>
  <si>
    <t>Phan Minh</t>
  </si>
  <si>
    <t>18002571</t>
  </si>
  <si>
    <t>Huỳnh Anh</t>
  </si>
  <si>
    <t>Quốc</t>
  </si>
  <si>
    <t>18C1-CCK9</t>
  </si>
  <si>
    <t>18005010</t>
  </si>
  <si>
    <t>Nguyễn Huỳnh Tấn</t>
  </si>
  <si>
    <t>Thuật</t>
  </si>
  <si>
    <t>18004816</t>
  </si>
  <si>
    <t>18000556</t>
  </si>
  <si>
    <t>Tăng Văn</t>
  </si>
  <si>
    <t>Giáp</t>
  </si>
  <si>
    <t>18C1-CTM1</t>
  </si>
  <si>
    <t>18003698</t>
  </si>
  <si>
    <t>18002702</t>
  </si>
  <si>
    <t>Kim Minh</t>
  </si>
  <si>
    <t>Tường</t>
  </si>
  <si>
    <t>18004588</t>
  </si>
  <si>
    <t>Nguyễn Bính Thiên</t>
  </si>
  <si>
    <t>Khôi</t>
  </si>
  <si>
    <t>18C1-CTM2</t>
  </si>
  <si>
    <t>18004603</t>
  </si>
  <si>
    <t>Liêng Hót Ha</t>
  </si>
  <si>
    <t>18005032</t>
  </si>
  <si>
    <t>Đỗ Huỳnh Minh</t>
  </si>
  <si>
    <t>18002802</t>
  </si>
  <si>
    <t>Huỳnh Long</t>
  </si>
  <si>
    <t>18C1-BCN1</t>
  </si>
  <si>
    <t>18000006</t>
  </si>
  <si>
    <t>Đỗ Đức</t>
  </si>
  <si>
    <t>18C1-CNÔ1</t>
  </si>
  <si>
    <t>18001692</t>
  </si>
  <si>
    <t>18C1-CNÔ5</t>
  </si>
  <si>
    <t>18001843</t>
  </si>
  <si>
    <t>Phan Tiến</t>
  </si>
  <si>
    <t>Mạnh</t>
  </si>
  <si>
    <t>18C1-CNÔ6</t>
  </si>
  <si>
    <t>18001868</t>
  </si>
  <si>
    <t>Nguyễn Đào Minh</t>
  </si>
  <si>
    <t>Tiền</t>
  </si>
  <si>
    <t>18002000</t>
  </si>
  <si>
    <t>Nhớ</t>
  </si>
  <si>
    <t>18C1-CNÔ7</t>
  </si>
  <si>
    <t>18002371</t>
  </si>
  <si>
    <t>Trần Xuân</t>
  </si>
  <si>
    <t>18C1-CNÔ10</t>
  </si>
  <si>
    <t>18002446</t>
  </si>
  <si>
    <t>18C1-CNÔ11</t>
  </si>
  <si>
    <t>18003318</t>
  </si>
  <si>
    <t>18C1-CNÔ16</t>
  </si>
  <si>
    <t>18000080</t>
  </si>
  <si>
    <t>Cao Đình</t>
  </si>
  <si>
    <t>18C1-CNÔ19</t>
  </si>
  <si>
    <t>18004126</t>
  </si>
  <si>
    <t>Lê Văn Tiến</t>
  </si>
  <si>
    <t>18003525</t>
  </si>
  <si>
    <t>Dương Thị Tuyết</t>
  </si>
  <si>
    <t>Hân</t>
  </si>
  <si>
    <t>18C1-CNM1</t>
  </si>
  <si>
    <t>18000074</t>
  </si>
  <si>
    <t>Phạm Thị</t>
  </si>
  <si>
    <t>18004075</t>
  </si>
  <si>
    <t>Nguyễn Thị Tuyết</t>
  </si>
  <si>
    <t>18001545</t>
  </si>
  <si>
    <t>Bùi Thị Bích</t>
  </si>
  <si>
    <t>18000010</t>
  </si>
  <si>
    <t>17001781</t>
  </si>
  <si>
    <t>Phan Thị Hồng</t>
  </si>
  <si>
    <t>18002483</t>
  </si>
  <si>
    <t>Mai Thị Phương</t>
  </si>
  <si>
    <t>18004725</t>
  </si>
  <si>
    <t>Lâm Thị Huyền</t>
  </si>
  <si>
    <t>Trân</t>
  </si>
  <si>
    <t>18004541</t>
  </si>
  <si>
    <t>Tươi</t>
  </si>
  <si>
    <t>18004040</t>
  </si>
  <si>
    <t>Đinh Ngọc</t>
  </si>
  <si>
    <t>18C1-CNM2</t>
  </si>
  <si>
    <t>18002598</t>
  </si>
  <si>
    <t>Đinh Thị</t>
  </si>
  <si>
    <t>18004776</t>
  </si>
  <si>
    <t>Nguyễn Mai</t>
  </si>
  <si>
    <t>Hạ</t>
  </si>
  <si>
    <t>18003524</t>
  </si>
  <si>
    <t>18005078</t>
  </si>
  <si>
    <t>Nguyễn Thị Ánh</t>
  </si>
  <si>
    <t>18003687</t>
  </si>
  <si>
    <t>Diệp Hoàng</t>
  </si>
  <si>
    <t>18C1-CMT2</t>
  </si>
  <si>
    <t>18000589</t>
  </si>
  <si>
    <t>Lưu Đông</t>
  </si>
  <si>
    <t>Á</t>
  </si>
  <si>
    <t>18C1-TKĐ1</t>
  </si>
  <si>
    <t>18004798</t>
  </si>
  <si>
    <t>Trương Minh</t>
  </si>
  <si>
    <t>18001831</t>
  </si>
  <si>
    <t>18003807</t>
  </si>
  <si>
    <t>Lê Trần Gia</t>
  </si>
  <si>
    <t>18000027</t>
  </si>
  <si>
    <t>Biên</t>
  </si>
  <si>
    <t>18004646</t>
  </si>
  <si>
    <t>Nguyễn Hiền Quang</t>
  </si>
  <si>
    <t>18004189</t>
  </si>
  <si>
    <t>Đào</t>
  </si>
  <si>
    <t>18005482</t>
  </si>
  <si>
    <t>Hồ Hữu</t>
  </si>
  <si>
    <t>18004318</t>
  </si>
  <si>
    <t>18004005</t>
  </si>
  <si>
    <t>Đỗ Ngọc Hải</t>
  </si>
  <si>
    <t>18000964</t>
  </si>
  <si>
    <t>Thái Anh</t>
  </si>
  <si>
    <t>18C1-TMĐ1</t>
  </si>
  <si>
    <t>18005228</t>
  </si>
  <si>
    <t>Nguyễn Thụy Ngọc</t>
  </si>
  <si>
    <t>18C1-THU1</t>
  </si>
  <si>
    <t>18004815</t>
  </si>
  <si>
    <t>Nguyễn Kim</t>
  </si>
  <si>
    <t>18C1-LTM2</t>
  </si>
  <si>
    <t>18000009</t>
  </si>
  <si>
    <t>Nguyễn Quế</t>
  </si>
  <si>
    <t>18C1-KTD1</t>
  </si>
  <si>
    <t>18005351</t>
  </si>
  <si>
    <t>Duyên</t>
  </si>
  <si>
    <t>18002762</t>
  </si>
  <si>
    <t>Đỗ Võ Tuyết</t>
  </si>
  <si>
    <t>18004393</t>
  </si>
  <si>
    <t>18001655</t>
  </si>
  <si>
    <t>Phan Hoàng</t>
  </si>
  <si>
    <t>18002884</t>
  </si>
  <si>
    <t>Ly</t>
  </si>
  <si>
    <t>18001722</t>
  </si>
  <si>
    <t>Bùi Thị Thanh</t>
  </si>
  <si>
    <t>Lý</t>
  </si>
  <si>
    <t>18002180</t>
  </si>
  <si>
    <t>Phan Thị Xuân</t>
  </si>
  <si>
    <t>18005000</t>
  </si>
  <si>
    <t>Lê Tào Tuyết</t>
  </si>
  <si>
    <t>18003672</t>
  </si>
  <si>
    <t>18005339</t>
  </si>
  <si>
    <t>Tạ Thị Thủy</t>
  </si>
  <si>
    <t>18002573</t>
  </si>
  <si>
    <t>Đỗ Thị Hồng</t>
  </si>
  <si>
    <t>18C1-KTD2</t>
  </si>
  <si>
    <t>18003219</t>
  </si>
  <si>
    <t>Hoàng Thị Minh</t>
  </si>
  <si>
    <t>18005006</t>
  </si>
  <si>
    <t>18002955</t>
  </si>
  <si>
    <t>Lê Thị Phương</t>
  </si>
  <si>
    <t>18002024</t>
  </si>
  <si>
    <t>Thy</t>
  </si>
  <si>
    <t>18004253</t>
  </si>
  <si>
    <t>Huỳnh Thị Bích</t>
  </si>
  <si>
    <t>18004956</t>
  </si>
  <si>
    <t>18004009</t>
  </si>
  <si>
    <t>18004741</t>
  </si>
  <si>
    <t>Đặng Thị Tường</t>
  </si>
  <si>
    <t>18005295</t>
  </si>
  <si>
    <t>Hồ Thị Huyền</t>
  </si>
  <si>
    <t>Yên</t>
  </si>
  <si>
    <t>18005271</t>
  </si>
  <si>
    <t>18C1-QTD1</t>
  </si>
  <si>
    <t>18001091</t>
  </si>
  <si>
    <t>Nguyễn Thị Bích</t>
  </si>
  <si>
    <t>18005140</t>
  </si>
  <si>
    <t>Lê Quang</t>
  </si>
  <si>
    <t>18001747</t>
  </si>
  <si>
    <t>Bùi Thị Yến</t>
  </si>
  <si>
    <t>18001293</t>
  </si>
  <si>
    <t>18C1-QTD2</t>
  </si>
  <si>
    <t>18005070</t>
  </si>
  <si>
    <t>18005203</t>
  </si>
  <si>
    <t>18C1-NNA1</t>
  </si>
  <si>
    <t>18003257</t>
  </si>
  <si>
    <t>Chu</t>
  </si>
  <si>
    <t>18004418</t>
  </si>
  <si>
    <t>18002279</t>
  </si>
  <si>
    <t>Thái Thị Thùy</t>
  </si>
  <si>
    <t>18003942</t>
  </si>
  <si>
    <t>Phạm Thị</t>
  </si>
  <si>
    <t>18004622</t>
  </si>
  <si>
    <t>18002091</t>
  </si>
  <si>
    <t>18004455</t>
  </si>
  <si>
    <t>18003131</t>
  </si>
  <si>
    <t>Hà Danh</t>
  </si>
  <si>
    <t>Hiển</t>
  </si>
  <si>
    <t>18000002</t>
  </si>
  <si>
    <t>Phạm Quang</t>
  </si>
  <si>
    <t>Hiểu</t>
  </si>
  <si>
    <t>18004792</t>
  </si>
  <si>
    <t>Đỗ Thị</t>
  </si>
  <si>
    <t>18004712</t>
  </si>
  <si>
    <t>Nguyễn Châu</t>
  </si>
  <si>
    <t>18004503</t>
  </si>
  <si>
    <t>Hồ Ngọc Khánh</t>
  </si>
  <si>
    <t>18004264</t>
  </si>
  <si>
    <t>Đàm Thị Kiều</t>
  </si>
  <si>
    <t>Loan</t>
  </si>
  <si>
    <t>18003395</t>
  </si>
  <si>
    <t>18003600</t>
  </si>
  <si>
    <t>Trần Thị Trà</t>
  </si>
  <si>
    <t>18003615</t>
  </si>
  <si>
    <t>18003073</t>
  </si>
  <si>
    <t>Đỗ Thị Quỳnh</t>
  </si>
  <si>
    <t>18000527</t>
  </si>
  <si>
    <t>Hồ Thị Mỹ</t>
  </si>
  <si>
    <t>18002090</t>
  </si>
  <si>
    <t>18001420</t>
  </si>
  <si>
    <t>Lê Thị Minh</t>
  </si>
  <si>
    <t>18004817</t>
  </si>
  <si>
    <t>Nguyễn Hoài Bảo</t>
  </si>
  <si>
    <t>18004812</t>
  </si>
  <si>
    <t>18004440</t>
  </si>
  <si>
    <t>Phan Thị Mỹ</t>
  </si>
  <si>
    <t>Thơ</t>
  </si>
  <si>
    <t>18004705</t>
  </si>
  <si>
    <t>Phan Thị</t>
  </si>
  <si>
    <t>18002669</t>
  </si>
  <si>
    <t>K</t>
  </si>
  <si>
    <t>18004793</t>
  </si>
  <si>
    <t>Vương Thị Bích</t>
  </si>
  <si>
    <t>18003570</t>
  </si>
  <si>
    <t>Từ Thị Hải</t>
  </si>
  <si>
    <t>18005071</t>
  </si>
  <si>
    <t>Lê Thị Cẩm</t>
  </si>
  <si>
    <t>18C1-NNA2</t>
  </si>
  <si>
    <t>18005501</t>
  </si>
  <si>
    <t>18005336</t>
  </si>
  <si>
    <t>Đặng Mật Quàng</t>
  </si>
  <si>
    <t>18004744</t>
  </si>
  <si>
    <t>18C1-KXD1</t>
  </si>
  <si>
    <t>18004623</t>
  </si>
  <si>
    <t>Miễn GDTC (16TC)</t>
  </si>
  <si>
    <t>Có môn học lại</t>
  </si>
  <si>
    <t>THỐNG KÊ SỐ LIỆU HSSV XÉT CẤP HỌC BỔNG KHUYẾN KHÍCH HỌC TẬP
HỌC KỲ I NĂM 2018-2019</t>
  </si>
  <si>
    <t>2018 C1 (2N)</t>
  </si>
  <si>
    <t>* Tổng số HSSV các khóa trên tính đến 02/5/2019</t>
  </si>
  <si>
    <t>2018 T2 (1N3)</t>
  </si>
  <si>
    <t>2018 T4 (2N)</t>
  </si>
  <si>
    <t>2017 T4 (2N)</t>
  </si>
  <si>
    <t xml:space="preserve">05 HSK </t>
  </si>
  <si>
    <t>Trong học kỳ xét không bị kỷ luật từ khiển trách, cảnh cáo trở lên</t>
  </si>
  <si>
    <t>ĐIỀU KIỆN XÉT KHEN THƯỞNG &amp; HỌC BỔNG</t>
  </si>
  <si>
    <t>Trong học kỳ xét không có điểm thi cuối kỳ &lt;5 (Điểm thi lần 1)</t>
  </si>
  <si>
    <t>Trong học kỳ xét không có có điểm tổng kết môn học &lt;5 (điểm tổng kết lần 1)</t>
  </si>
  <si>
    <t>Trong học kỳ xét học từ 15 tín chỉ trở lên (tín chỉ đăng ký mới)</t>
  </si>
  <si>
    <t>Trong học kỳ xét không có môn học lại, học cải thiện</t>
  </si>
  <si>
    <t>18003728</t>
  </si>
  <si>
    <t>18T4-CCK1</t>
  </si>
  <si>
    <t>Thành phố Hồ Chí Minh, ngày 24 tháng 5 năm 2019</t>
  </si>
  <si>
    <r>
      <t xml:space="preserve">ĐỀ XUẤT PHƯƠNG ÁN
</t>
    </r>
    <r>
      <rPr>
        <b/>
        <sz val="12.5"/>
        <rFont val="Times New Roman"/>
        <family val="1"/>
      </rPr>
      <t>XÉT CẤP HỌC BỔNG KHUYẾN KHÍCH HỌC TẬP HK1/2018-2019</t>
    </r>
  </si>
  <si>
    <t>Học bổng khuyến khích học tập: HK1/2018-2019 =</t>
  </si>
  <si>
    <t xml:space="preserve"> * Số lượng học sinh đủ tiêu chuẩn đưa vào danh sách xét học bổng = 05 HS tỷ lệ 5.56%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</si>
  <si>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7.00 điểm và rèn luyện ≥ 70 điểm = 05 HS</t>
    </r>
  </si>
  <si>
    <t xml:space="preserve">  * Tổng cộng = 05 HS  (Đề nghị lấy 05 HS) =</t>
  </si>
  <si>
    <r>
      <t xml:space="preserve"> * Số lượng học sinh đủ tiêu chuẩn đưa vào danh sách xét học bổng =</t>
    </r>
    <r>
      <rPr>
        <b/>
        <sz val="12"/>
        <rFont val="Times New Roman"/>
        <family val="1"/>
      </rPr>
      <t xml:space="preserve"> 16</t>
    </r>
    <r>
      <rPr>
        <sz val="12"/>
        <rFont val="Times New Roman"/>
        <family val="1"/>
      </rPr>
      <t xml:space="preserve"> HS tỷ lệ 5.69%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</si>
  <si>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Giỏi có điểm TBCHT ≥ 8.00 điểm và rèn luyện ≥ 80 điểm = 05 HS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</si>
  <si>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7.00 điểm và rèn luyện ≥ 70 điểm = 11 HS</t>
    </r>
  </si>
  <si>
    <t xml:space="preserve">  * Tổng cộng = 16 HS (Đề nghị lấy 16 HS) =</t>
  </si>
  <si>
    <t xml:space="preserve"> * Số lượng học sinh đủ tiêu chuẩn đưa vào danh sách xét học bổng = 29 HS tỷ lệ  3.53%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</si>
  <si>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Giỏi có điểm TBCHT ≥ 8.00 điểm và rèn luyện ≥ 80 điểm = 07 HS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</si>
  <si>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7.00 điểm và rèn luyện ≥ 70 điểm = 22 HS</t>
    </r>
  </si>
  <si>
    <t xml:space="preserve">  * Tổng cộng = 29 HS (Đề nghị lấy 29 HS) =</t>
  </si>
  <si>
    <r>
      <t xml:space="preserve"> * Số lượng học sinh đủ tiêu chuẩn đưa vào danh sách xét học bổng =</t>
    </r>
    <r>
      <rPr>
        <b/>
        <sz val="12"/>
        <rFont val="Times New Roman"/>
        <family val="1"/>
      </rPr>
      <t xml:space="preserve"> 54</t>
    </r>
    <r>
      <rPr>
        <sz val="12"/>
        <rFont val="Times New Roman"/>
        <family val="1"/>
      </rPr>
      <t xml:space="preserve"> HS tỷ lệ 3.36%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</si>
  <si>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7.00 điểm và rèn luyện ≥ 70 điểm = 52 HS</t>
    </r>
  </si>
  <si>
    <t xml:space="preserve">  * Tổng cộng = 54 HS  (Đề nghị lấy 54 HS) =</t>
  </si>
  <si>
    <r>
      <t xml:space="preserve"> * Số lượng học sinh đủ tiêu chuẩn đưa vào danh sách xét học bổng =</t>
    </r>
    <r>
      <rPr>
        <b/>
        <sz val="12"/>
        <rFont val="Times New Roman"/>
        <family val="1"/>
      </rPr>
      <t xml:space="preserve"> 01</t>
    </r>
    <r>
      <rPr>
        <sz val="12"/>
        <rFont val="Times New Roman"/>
        <family val="1"/>
      </rPr>
      <t xml:space="preserve"> HS tỷ lệ 1.89%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</si>
  <si>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7.00 điểm và rèn luyện ≥ 70 điểm = 01 HS</t>
    </r>
  </si>
  <si>
    <t xml:space="preserve">  * Tổng cộng = 01 HS (Đề nghị lấy 01 HS) =</t>
  </si>
  <si>
    <t>. Khóa 2016TC - Trung cấp (9+3)  - Tổng số = 90 Học sinh</t>
  </si>
  <si>
    <t>. Khóa 2016TCN - Trung cấp nghề (9+4) - Tổng số = 281 Học sinh</t>
  </si>
  <si>
    <t xml:space="preserve">. Khóa 2017T4 - Trung cấp (2N) - Tổng số = 822 Học sinh </t>
  </si>
  <si>
    <t>. Khóa 2018T4 - Trung cấp (2N) - Tổng số = 1606 Học sinh</t>
  </si>
  <si>
    <t>. Khóa 2018T2 - Trung cấp (1N3) - Tổng số = 53 Học sinh</t>
  </si>
  <si>
    <t>. Khóa 2016CĐN - Cao đẳng nghề (12+3) - Tổng số = 62 Sinh viên</t>
  </si>
  <si>
    <t xml:space="preserve"> * Số lượng sinh viên đủ tiêu chuẩn đưa vào danh sách xét học bổng = 12 SV tỷ lệ 19.35%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</si>
  <si>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7.00 điểm và rèn luyện ≥ 70 điểm = 11 SV</t>
    </r>
  </si>
  <si>
    <t xml:space="preserve">  * Tổng cộng = 12 SV (Đề nghị lấy 12 SV) =</t>
  </si>
  <si>
    <t xml:space="preserve"> * Số lượng sinh viên đủ tiêu chuẩn đưa vào danh sách xét học bổng = 44 SV tỷ lệ 3.17%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</si>
  <si>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Giỏi có điểm TBCHT ≥ 8.00 điểm và rèn luyện ≥ 80 điểm = 06 SV</t>
    </r>
  </si>
  <si>
    <t xml:space="preserve">  * Tổng cộng = 44 SV (Đề nghị lấy 44 SV) =</t>
  </si>
  <si>
    <t>. Khóa 2016CĐ - Cao đẳng (3N) - Tổng số = 1387 Sinh viên</t>
  </si>
  <si>
    <t>. Khóa 2017C1 - Cao đẳng (2N) - Tổng số = 2096 Sinh viên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</si>
  <si>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Xuất sắc có điểm TBCHT ≥ 9.00 điểm và rèn luyện ≥ 90 điểm = 10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</si>
  <si>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Giỏi có điểm TBCHT ≥ 8.00 điểm và rèn luyện ≥ 80 điểm = 23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</si>
  <si>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7.00 điểm và rèn luyện ≥ 70 điểm = 73 SV</t>
    </r>
  </si>
  <si>
    <t xml:space="preserve">  * Tổng cộng = 106 SV (Đề nghị lấy 106 SV) =</t>
  </si>
  <si>
    <t>. Khóa 2018C1 - Cao đẳng - Tổng số = 3111 Sinh viên</t>
  </si>
  <si>
    <t xml:space="preserve"> * Số lượng sinh viên đủ tiêu chuẩn đưa vào danh sách xét học bổng = 150 SV tỷ lệ 4.82%</t>
  </si>
  <si>
    <t xml:space="preserve"> * Số lượng sinh viên đủ tiêu chuẩn đưa vào danh sách xét học bổng = 106 SV tỷ lệ 5.06%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</si>
  <si>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Xuất sắc có điểm TBCHT ≥ 9.00 điểm và rèn luyện ≥ 90 điểm = 01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</si>
  <si>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Giỏi có điểm TBCHT ≥ 8.00 điểm và rèn luyện ≥ 80 điểm = 17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</si>
  <si>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7.00 điểm và rèn luyện ≥ 70 điểm = 132 SV</t>
    </r>
  </si>
  <si>
    <t xml:space="preserve">  * Tổng cộng = 150 SV  (Đề nghị lấy 150 SV) =</t>
  </si>
  <si>
    <t>DANH SÁCH HỌC SINH ĐỦ ĐIỀU KIỆN XÉT CẤP HỌC BỔNG 
HỌC KỲ I/2018-2019</t>
  </si>
  <si>
    <t>DANH SÁCH SINH VIÊN ĐỦ ĐIỀU KIỆN XÉT CẤP HỌC BỔNG 
HỌC KỲ I/2018-2019</t>
  </si>
  <si>
    <t>05 HSG, 07 HSK - 05 Nữ</t>
  </si>
  <si>
    <r>
      <t>(</t>
    </r>
    <r>
      <rPr>
        <b/>
        <u/>
        <sz val="12"/>
        <rFont val="Times New Roman"/>
        <family val="1"/>
      </rPr>
      <t>Số tiền bằng chữ</t>
    </r>
    <r>
      <rPr>
        <b/>
        <sz val="12"/>
        <rFont val="Times New Roman"/>
        <family val="1"/>
      </rPr>
      <t>: Mười chín triệu</t>
    </r>
    <r>
      <rPr>
        <b/>
        <i/>
        <sz val="12"/>
        <rFont val="Times New Roman"/>
        <family val="1"/>
      </rPr>
      <t xml:space="preserve"> ba trăm bảy mươi lăm đồng</t>
    </r>
    <r>
      <rPr>
        <b/>
        <sz val="12"/>
        <rFont val="Times New Roman"/>
        <family val="1"/>
      </rPr>
      <t>)</t>
    </r>
  </si>
  <si>
    <t>Thành phố Hồ Chí Minh, ngày 5 tháng 6 năm 2019</t>
  </si>
  <si>
    <t xml:space="preserve"> 01 SVG, 03 SVK - 02 Nữ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</si>
  <si>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Sáu triệu tám trăm bảy mươi lăm ngàn đồng</t>
    </r>
    <r>
      <rPr>
        <b/>
        <sz val="12"/>
        <rFont val="Times New Roman"/>
        <family val="1"/>
      </rPr>
      <t>)</t>
    </r>
  </si>
  <si>
    <t>07 HSG, 13 HSK - 03 Nữ</t>
  </si>
  <si>
    <r>
      <t>(</t>
    </r>
    <r>
      <rPr>
        <b/>
        <u/>
        <sz val="12"/>
        <rFont val="Times New Roman"/>
        <family val="1"/>
      </rPr>
      <t>Số tiền bằng chữ</t>
    </r>
    <r>
      <rPr>
        <b/>
        <sz val="12"/>
        <rFont val="Times New Roman"/>
        <family val="1"/>
      </rPr>
      <t xml:space="preserve">: </t>
    </r>
    <r>
      <rPr>
        <b/>
        <i/>
        <sz val="12"/>
        <rFont val="Times New Roman"/>
        <family val="1"/>
      </rPr>
      <t>Ba mươi mốt triệu một trăm hai mươi lăm ngàn đồng</t>
    </r>
    <r>
      <rPr>
        <b/>
        <sz val="12"/>
        <rFont val="Times New Roman"/>
        <family val="1"/>
      </rPr>
      <t>)</t>
    </r>
  </si>
  <si>
    <t>02 HSG, 27 HSK - 15 Nữ</t>
  </si>
  <si>
    <r>
      <t>(</t>
    </r>
    <r>
      <rPr>
        <b/>
        <u/>
        <sz val="12"/>
        <rFont val="Times New Roman"/>
        <family val="1"/>
      </rPr>
      <t>Số tiền bằng chữ</t>
    </r>
    <r>
      <rPr>
        <b/>
        <sz val="12"/>
        <rFont val="Times New Roman"/>
        <family val="1"/>
      </rPr>
      <t>: Ba mươi tám triệu</t>
    </r>
    <r>
      <rPr>
        <b/>
        <i/>
        <sz val="12"/>
        <rFont val="Times New Roman"/>
        <family val="1"/>
      </rPr>
      <t xml:space="preserve"> đồng</t>
    </r>
    <r>
      <rPr>
        <b/>
        <sz val="12"/>
        <rFont val="Times New Roman"/>
        <family val="1"/>
      </rPr>
      <t>)</t>
    </r>
  </si>
  <si>
    <t>06 SVG, 21 SVK - 17 Nữ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</si>
  <si>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Bốn mươi lăm triệu bảy trăm năm mươi ngàn đồng</t>
    </r>
    <r>
      <rPr>
        <b/>
        <sz val="12"/>
        <rFont val="Times New Roman"/>
        <family val="1"/>
      </rPr>
      <t>)</t>
    </r>
  </si>
  <si>
    <t>10 SVXS, 23 SVG, 36 SVK - 33 Nữ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</si>
  <si>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Một trăm ba mươi sáu triệu một trăm hai mươi lăm ngàn đồng</t>
    </r>
    <r>
      <rPr>
        <b/>
        <sz val="12"/>
        <rFont val="Times New Roman"/>
        <family val="1"/>
      </rPr>
      <t>)</t>
    </r>
  </si>
  <si>
    <t>01 SVXS, 17 SVG, 52 SVK - 34 Nữ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</si>
  <si>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Một</t>
    </r>
    <r>
      <rPr>
        <b/>
        <i/>
        <sz val="12"/>
        <rFont val="Times New Roman"/>
        <family val="1"/>
      </rPr>
      <t xml:space="preserve"> trăm hai mươi mốt triệu một trăm hai mươi lăm ngàn đồng</t>
    </r>
    <r>
      <rPr>
        <b/>
        <sz val="12"/>
        <rFont val="Times New Roman"/>
        <family val="1"/>
      </rPr>
      <t>)</t>
    </r>
  </si>
  <si>
    <t>Thành phố Hồ Chí Minh, ngày 05 tháng 6 năm 2019</t>
  </si>
  <si>
    <t>Tổng cộng =</t>
  </si>
  <si>
    <t>I.</t>
  </si>
  <si>
    <t>II.</t>
  </si>
  <si>
    <t xml:space="preserve"> * Ghi chú: Đề xuất nếu có giảm bớt số lượng HSSV đạt học bổng, Phòng CTCT-HSSV đề nghị giảm ở các khóa đã tốt nghiệp ra trường và các khóa có tỷ lệ đạt học bổng cao</t>
  </si>
  <si>
    <r>
      <t xml:space="preserve">ĐỀ XUẤT PHƯƠNG ÁN
</t>
    </r>
    <r>
      <rPr>
        <b/>
        <sz val="12.5"/>
        <rFont val="Times New Roman"/>
        <family val="1"/>
      </rPr>
      <t>XÉT CẤP HỌC BỔNG KHUYẾN KHÍCH HỌC TẬP HKI/2018-2019</t>
    </r>
  </si>
  <si>
    <t>Học bổng khuyến khích học tập: HKI/2018-2019 =</t>
  </si>
  <si>
    <t xml:space="preserve">. Khóa 2016 TC (9+3) - Tổng số = 90 Học sinh </t>
  </si>
  <si>
    <t xml:space="preserve">  * Đề nghị xét cấp HB cho 05 HS đạt tỷ lệ 5,56%, cụ thể:</t>
  </si>
  <si>
    <t>. Khóa 2016 TCN (9+4) - Tổng số = 281 Học sinh</t>
  </si>
  <si>
    <r>
      <t xml:space="preserve"> * Số lượng học sinh đủ tiêu chuẩn đưa vào danh sách xét học bổng =</t>
    </r>
    <r>
      <rPr>
        <b/>
        <sz val="12"/>
        <rFont val="Times New Roman"/>
        <family val="1"/>
      </rPr>
      <t xml:space="preserve"> 16</t>
    </r>
    <r>
      <rPr>
        <sz val="12"/>
        <rFont val="Times New Roman"/>
        <family val="1"/>
      </rPr>
      <t xml:space="preserve"> HS tỷ lệ 5,69%</t>
    </r>
  </si>
  <si>
    <r>
      <t xml:space="preserve">  * </t>
    </r>
    <r>
      <rPr>
        <b/>
        <sz val="12"/>
        <rFont val="Times New Roman"/>
        <family val="1"/>
      </rPr>
      <t>Đề nghị xét cấp HB cho 12 HS đạt tỷ lệ 4,27%, cụ thể: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</si>
  <si>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7.10 điểm và rèn luyện ≥ 80 điểm = 05 HS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</si>
  <si>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8.20 điểm và rèn luyện ≥ 75 điểm = 02 HS</t>
    </r>
  </si>
  <si>
    <t>Đối với HS Trung cấp</t>
  </si>
  <si>
    <t>. Khóa 2017T4 - Trung cấp (2N) - Tổng số = 822 Học sinh</t>
  </si>
  <si>
    <r>
      <t xml:space="preserve">  * </t>
    </r>
    <r>
      <rPr>
        <b/>
        <sz val="12"/>
        <rFont val="Times New Roman"/>
        <family val="1"/>
      </rPr>
      <t>Đề nghị xét cấp HB cho 20 HS đạt tỷ lệ 2,43%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</si>
  <si>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8.05 điểm và rèn luyện ≥ 70 điểm = 12 HS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</si>
  <si>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7.84 điểm và rèn luyện ≥ 81 điểm = 01 HS</t>
    </r>
  </si>
  <si>
    <r>
      <t xml:space="preserve"> * Số lượng học sinh đủ tiêu chuẩn đưa vào danh sách xét học bổng = </t>
    </r>
    <r>
      <rPr>
        <b/>
        <sz val="12"/>
        <rFont val="Times New Roman"/>
        <family val="1"/>
      </rPr>
      <t>05</t>
    </r>
    <r>
      <rPr>
        <sz val="12"/>
        <rFont val="Times New Roman"/>
        <family val="1"/>
      </rPr>
      <t xml:space="preserve"> HS tỷ lệ  5,56%</t>
    </r>
  </si>
  <si>
    <r>
      <t xml:space="preserve"> * Số lượng học sinh đủ tiêu chuẩn đưa vào danh sách xét học bổng = </t>
    </r>
    <r>
      <rPr>
        <b/>
        <sz val="12"/>
        <rFont val="Times New Roman"/>
        <family val="1"/>
      </rPr>
      <t>29</t>
    </r>
    <r>
      <rPr>
        <sz val="12"/>
        <rFont val="Times New Roman"/>
        <family val="1"/>
      </rPr>
      <t xml:space="preserve"> HS tỷ lệ 3,53%</t>
    </r>
  </si>
  <si>
    <r>
      <t xml:space="preserve"> * Số lượng học sinh đủ tiêu chuẩn đưa vào danh sách xét học bổng = </t>
    </r>
    <r>
      <rPr>
        <b/>
        <sz val="12"/>
        <rFont val="Times New Roman"/>
        <family val="1"/>
      </rPr>
      <t>54</t>
    </r>
    <r>
      <rPr>
        <sz val="12"/>
        <rFont val="Times New Roman"/>
        <family val="1"/>
      </rPr>
      <t xml:space="preserve"> HS tỷ lệ 3,36%</t>
    </r>
  </si>
  <si>
    <r>
      <t xml:space="preserve">  * </t>
    </r>
    <r>
      <rPr>
        <b/>
        <sz val="12"/>
        <rFont val="Times New Roman"/>
        <family val="1"/>
      </rPr>
      <t>Đề nghị xét cấp HB cho 29 HS đạt tỷ lệ 1,81%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</si>
  <si>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7.53 điểm và rèn luyện ≥ 70 điểm = 25 HS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</si>
  <si>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7.20 điểm và rèn luyện ≥ 80 điểm = 02 HS</t>
    </r>
  </si>
  <si>
    <t>. Khóa 2018T2 Trung cấp (2N3) - Tổng số = 53 Học sinh</t>
  </si>
  <si>
    <r>
      <t xml:space="preserve"> * Số lượng học sinh đủ tiêu chuẩn đưa vào danh sách xét học bổng =</t>
    </r>
    <r>
      <rPr>
        <b/>
        <sz val="12"/>
        <rFont val="Times New Roman"/>
        <family val="1"/>
      </rPr>
      <t xml:space="preserve"> 01</t>
    </r>
    <r>
      <rPr>
        <sz val="12"/>
        <rFont val="Times New Roman"/>
        <family val="1"/>
      </rPr>
      <t xml:space="preserve"> HS tỷ lệ 1,89%</t>
    </r>
  </si>
  <si>
    <t xml:space="preserve">  * Đề nghị xét cấp HB cho 01 HS đạt tỷ lệ 1,89%, cụ thể: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</si>
  <si>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7.95 điểm và rèn luyện ≥ 70 điểm = 01 HS</t>
    </r>
  </si>
  <si>
    <t>. Khóa 2016CĐN Cao đẳng nghề - Tổng số = 62 Sinh viên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</si>
  <si>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Giỏi có điểm TBCHT ≥ 8.60 điểm và rèn luyện ≥ 94 điểm = 01 SV</t>
    </r>
  </si>
  <si>
    <r>
      <t xml:space="preserve">  * </t>
    </r>
    <r>
      <rPr>
        <b/>
        <sz val="12"/>
        <rFont val="Times New Roman"/>
        <family val="1"/>
      </rPr>
      <t>Đề nghị xét cấp HB cho 04 SV đạt tỷ lệ 6,45%, cụ thể: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</si>
  <si>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Khá có điểm TBCHT ≥ 7.40 điểm và rèn luyện ≥ 79 điểm = 03 HS</t>
    </r>
  </si>
  <si>
    <t>Đối với các khóa Cao đẳng</t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</si>
  <si>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HS đạt học bổng loại Giỏi có điểm TBCHT ≥ 8.00 điểm và rèn luyện ≥ 80 điểm = 06 SV</t>
    </r>
  </si>
  <si>
    <r>
      <t xml:space="preserve">  * </t>
    </r>
    <r>
      <rPr>
        <b/>
        <sz val="12"/>
        <rFont val="Times New Roman"/>
        <family val="1"/>
      </rPr>
      <t>Đề nghị xét cấp HB cho 27 SV đạt tỷ lệ 1,95%, cụ thể: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</si>
  <si>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8.02 điểm và rèn luyện ≥ 71 điểm = 07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</si>
  <si>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7.43 điểm và rèn luyện ≥ 80 điểm = 14 SV</t>
    </r>
  </si>
  <si>
    <t>. Khóa 2016CĐ Cao đẳng (3N) -Tổng số = 1387 Sinh viên</t>
  </si>
  <si>
    <t>. Khóa 2017C1 Cao đẳng (2N) - Tổng số = 2096 Sinh viên</t>
  </si>
  <si>
    <r>
      <t xml:space="preserve"> * Số lượng sinh viên đủ tiêu chuẩn đưa vào danh sách xét học bổng = </t>
    </r>
    <r>
      <rPr>
        <b/>
        <sz val="12"/>
        <rFont val="Times New Roman"/>
        <family val="1"/>
      </rPr>
      <t>106</t>
    </r>
    <r>
      <rPr>
        <sz val="12"/>
        <rFont val="Times New Roman"/>
        <family val="1"/>
      </rPr>
      <t xml:space="preserve"> SV tỷ lệ 5,06%</t>
    </r>
  </si>
  <si>
    <r>
      <t xml:space="preserve"> * Số lượng sinh viên đủ tiêu chuẩn đưa vào danh sách xét học bổng = </t>
    </r>
    <r>
      <rPr>
        <b/>
        <sz val="12"/>
        <rFont val="Times New Roman"/>
        <family val="1"/>
      </rPr>
      <t>44</t>
    </r>
    <r>
      <rPr>
        <sz val="12"/>
        <rFont val="Times New Roman"/>
        <family val="1"/>
      </rPr>
      <t xml:space="preserve"> SV tỷ lệ 3,17%</t>
    </r>
  </si>
  <si>
    <r>
      <t xml:space="preserve"> * Số lượng sinh viên đủ tiêu chuẩn đưa vào danh sách xét học bổng = </t>
    </r>
    <r>
      <rPr>
        <b/>
        <sz val="12"/>
        <rFont val="Times New Roman"/>
        <family val="1"/>
      </rPr>
      <t>12</t>
    </r>
    <r>
      <rPr>
        <sz val="12"/>
        <rFont val="Times New Roman"/>
        <family val="1"/>
      </rPr>
      <t xml:space="preserve"> SV tỷ lệ 19,35%</t>
    </r>
  </si>
  <si>
    <r>
      <t xml:space="preserve">  * </t>
    </r>
    <r>
      <rPr>
        <b/>
        <sz val="12"/>
        <rFont val="Times New Roman"/>
        <family val="1"/>
      </rPr>
      <t>Đề nghị xét cấp HB cho 69 SV đạt tỷ lệ 3,29%, cụ thể: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</si>
  <si>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8.00 điểm và rèn luyện ≥ 70 điểm = 15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</si>
  <si>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7.06 điểm và rèn luyện ≥ 80 điểm = 21 SV</t>
    </r>
  </si>
  <si>
    <t>. Khóa 2018C1 Cao đẳng (2N) -Tổng số = 3111 Sinh viên</t>
  </si>
  <si>
    <r>
      <t xml:space="preserve">  * </t>
    </r>
    <r>
      <rPr>
        <b/>
        <sz val="12"/>
        <rFont val="Times New Roman"/>
        <family val="1"/>
      </rPr>
      <t>Đề nghị xét cấp HB cho 70 SV đạt tỷ lệ 2,25%, cụ thể: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</si>
  <si>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8.04 điểm và rèn luyện ≥ 70 điểm = 20 SV</t>
    </r>
  </si>
  <si>
    <r>
      <t xml:space="preserve"> </t>
    </r>
    <r>
      <rPr>
        <sz val="12"/>
        <rFont val="Webdings"/>
        <family val="1"/>
        <charset val="2"/>
      </rPr>
      <t>a</t>
    </r>
    <r>
      <rPr>
        <sz val="12"/>
        <rFont val="Times New Roman"/>
        <family val="1"/>
      </rPr>
      <t>SV đạt học bổng loại Khá có điểm TBCHT ≥ 7.08 điểm và rèn luyện ≥ 80 điểm = 32 SV</t>
    </r>
  </si>
  <si>
    <t>(Kèm theo Quyết định số: 636/QĐ-LTT-CTCT ngày 10 tháng 6 năm 2019
của Trường Cao đẳng Lý Tự Trọng Thành phố Hồ Chí Minh)</t>
  </si>
  <si>
    <t>(Kèm theo Quyết định số: 635 /QĐ-LTT-CTCT ngày 10 tháng 6 năm 2019
của Trường Cao đẳng Lý Tự Trọng Thành phố Hồ Chí Minh)</t>
  </si>
  <si>
    <t>(Kèm theo Quyết định số: 634/QĐ-LTT-CTCT ngày 10 tháng 6 năm 2019
của Trường Cao đẳng Lý Tự Trọng Thành phố Hồ Chí Minh)</t>
  </si>
  <si>
    <t>(Kèm theo Quyết định số: 633/QĐ-LTT-CTCT ngày 10 tháng 6 năm 2019
của Trường Cao đẳng Lý Tự Trọng Thành phố Hồ Chí Minh)</t>
  </si>
  <si>
    <t>(Kèm theo Quyết định số: 638 /QĐ-LTT-CTCT ngày 10 tháng  6  năm 2019
của Trường Cao đẳng Lý Tự Trọng Thành phố Hồ Chí Minh)</t>
  </si>
  <si>
    <t>(Kèm theo Quyết định số: 639/QĐ-LTT-CTCT ngày 10 tháng 6  năm 2019
của Trường Cao đẳng Lý Tự Trọng Thành phố Hồ Chí Minh)</t>
  </si>
  <si>
    <t>(Kèm theo Quyết định số: 637 /QĐ-LTT-CTCT ngày 10 tháng 6  năm 2019
của Trường Cao đẳng Lý Tự Trọng Thành phố Hồ Chí Minh)</t>
  </si>
  <si>
    <t>(Kèm theo Quyết định số: 632 /QĐ-LTT-CTCT ngày 10  tháng  6  năm 2019
của Trường Cao đẳng Lý Tự Trọng Thành phố Hồ Chí Minh)</t>
  </si>
  <si>
    <t>(Kèm theo Quyết định số: 631 /QĐ-LTT-CTCT ngày 10  tháng 6 năm 2019
của Trường Cao đẳng Lý Tự Trọng Thành phố Hồ Chí Minh)</t>
  </si>
  <si>
    <t>THỐNG KÊ SỐ LIỆU HỌC SINH SINH VIÊN ĐỦ ĐIỀU KIỆN XÉT 
HỌC BỔNG KHUYẾN KHÍCH HỌC TẬP
HỌC KỲ I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</si>
</sst>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_(* #,##0_);_(* \(#,##0\);_(* &quot;-&quot;??_);_(@_)"/>
    <numFmt numFmtId="165" formatCode="&quot;\&quot;#,##0;[Red]&quot;\&quot;\-#,##0"/>
    <numFmt numFmtId="166" formatCode="&quot;\&quot;#,##0.00;[Red]&quot;\&quot;\-#,##0.0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#.##0.00"/>
  </numFmts>
  <fonts count="70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i/>
      <sz val="6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6"/>
      <color indexed="8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sz val="10"/>
      <color indexed="8"/>
      <name val="Times New Roman"/>
      <family val="1"/>
    </font>
    <font>
      <b/>
      <sz val="13"/>
      <name val="Times New Roman"/>
      <family val="1"/>
    </font>
    <font>
      <vertAlign val="superscript"/>
      <sz val="13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sz val="12"/>
      <name val="Webdings"/>
      <family val="1"/>
      <charset val="2"/>
    </font>
    <font>
      <b/>
      <sz val="7"/>
      <name val="Times New Roman"/>
      <family val="1"/>
    </font>
    <font>
      <sz val="12"/>
      <color indexed="8"/>
      <name val="Times New Roman"/>
      <family val="1"/>
    </font>
    <font>
      <i/>
      <sz val="14"/>
      <name val="Times New Roman"/>
      <family val="1"/>
    </font>
    <font>
      <b/>
      <sz val="7"/>
      <color indexed="8"/>
      <name val="Times New Roman"/>
      <family val="1"/>
    </font>
    <font>
      <b/>
      <sz val="8"/>
      <name val="Times New Roman"/>
      <family val="1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3.5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.5"/>
      <name val="Times New Roman"/>
      <family val="1"/>
    </font>
    <font>
      <b/>
      <sz val="12"/>
      <name val="CG Omega"/>
      <family val="2"/>
    </font>
    <font>
      <b/>
      <sz val="12"/>
      <color indexed="9"/>
      <name val="Times New Roman"/>
      <family val="1"/>
    </font>
    <font>
      <b/>
      <u val="singleAccounting"/>
      <sz val="12"/>
      <name val="Times New Roman"/>
      <family val="1"/>
    </font>
    <font>
      <sz val="11"/>
      <color indexed="9"/>
      <name val="Times New Roman"/>
      <family val="1"/>
    </font>
    <font>
      <sz val="11"/>
      <color indexed="10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sz val="8"/>
      <color indexed="10"/>
      <name val="Times New Roman"/>
      <family val="1"/>
    </font>
    <font>
      <sz val="10"/>
      <color indexed="10"/>
      <name val="Times New Roman"/>
      <family val="1"/>
    </font>
    <font>
      <b/>
      <sz val="13"/>
      <color indexed="8"/>
      <name val="Times New Roman"/>
      <family val="1"/>
    </font>
    <font>
      <b/>
      <sz val="13.5"/>
      <name val="Times New Roman"/>
      <family val="1"/>
    </font>
    <font>
      <sz val="10"/>
      <color theme="1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1"/>
    </font>
    <font>
      <b/>
      <sz val="6"/>
      <name val="Times New Roman"/>
      <family val="1"/>
    </font>
    <font>
      <sz val="10"/>
      <color indexed="9"/>
      <name val="Times New Roman"/>
      <family val="1"/>
    </font>
    <font>
      <sz val="11"/>
      <color theme="1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43" fontId="1" fillId="0" borderId="0" applyFont="0" applyFill="0" applyBorder="0" applyAlignment="0" applyProtection="0"/>
    <xf numFmtId="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6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0" fillId="0" borderId="0"/>
    <xf numFmtId="0" fontId="4" fillId="0" borderId="0"/>
    <xf numFmtId="0" fontId="4" fillId="0" borderId="0"/>
  </cellStyleXfs>
  <cellXfs count="274">
    <xf numFmtId="0" fontId="0" fillId="0" borderId="0" xfId="0"/>
    <xf numFmtId="0" fontId="4" fillId="0" borderId="0" xfId="20"/>
    <xf numFmtId="0" fontId="11" fillId="0" borderId="0" xfId="0" applyFont="1"/>
    <xf numFmtId="0" fontId="14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2" xfId="0" applyFont="1" applyBorder="1" applyAlignment="1">
      <alignment horizontal="center" vertical="center"/>
    </xf>
    <xf numFmtId="0" fontId="11" fillId="0" borderId="2" xfId="0" applyFont="1" applyBorder="1"/>
    <xf numFmtId="0" fontId="11" fillId="0" borderId="0" xfId="0" applyFont="1" applyBorder="1"/>
    <xf numFmtId="0" fontId="16" fillId="0" borderId="0" xfId="0" applyFont="1" applyBorder="1" applyAlignment="1">
      <alignment horizontal="left" vertical="center"/>
    </xf>
    <xf numFmtId="0" fontId="19" fillId="0" borderId="0" xfId="0" applyFont="1" applyAlignment="1">
      <alignment horizontal="center"/>
    </xf>
    <xf numFmtId="0" fontId="19" fillId="0" borderId="0" xfId="0" applyFont="1" applyBorder="1" applyAlignment="1">
      <alignment horizontal="center"/>
    </xf>
    <xf numFmtId="0" fontId="20" fillId="0" borderId="0" xfId="0" applyFont="1"/>
    <xf numFmtId="0" fontId="15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21" fillId="0" borderId="2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3" fontId="24" fillId="0" borderId="2" xfId="0" applyNumberFormat="1" applyFont="1" applyBorder="1" applyAlignment="1">
      <alignment vertical="center"/>
    </xf>
    <xf numFmtId="3" fontId="24" fillId="0" borderId="2" xfId="0" applyNumberFormat="1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164" fontId="16" fillId="2" borderId="2" xfId="1" applyNumberFormat="1" applyFont="1" applyFill="1" applyBorder="1" applyAlignment="1">
      <alignment horizontal="center" vertical="center"/>
    </xf>
    <xf numFmtId="164" fontId="16" fillId="2" borderId="2" xfId="0" applyNumberFormat="1" applyFont="1" applyFill="1" applyBorder="1" applyAlignment="1">
      <alignment vertical="center"/>
    </xf>
    <xf numFmtId="0" fontId="15" fillId="0" borderId="0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center"/>
    </xf>
    <xf numFmtId="0" fontId="25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21" fillId="0" borderId="0" xfId="0" applyFont="1"/>
    <xf numFmtId="0" fontId="33" fillId="0" borderId="3" xfId="0" applyFont="1" applyBorder="1" applyAlignment="1">
      <alignment vertical="center"/>
    </xf>
    <xf numFmtId="0" fontId="33" fillId="0" borderId="4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164" fontId="34" fillId="0" borderId="2" xfId="1" applyNumberFormat="1" applyFont="1" applyBorder="1" applyAlignment="1">
      <alignment vertical="center"/>
    </xf>
    <xf numFmtId="0" fontId="34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164" fontId="34" fillId="0" borderId="6" xfId="1" applyNumberFormat="1" applyFont="1" applyBorder="1" applyAlignment="1">
      <alignment vertical="center"/>
    </xf>
    <xf numFmtId="0" fontId="34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164" fontId="34" fillId="0" borderId="8" xfId="1" applyNumberFormat="1" applyFont="1" applyBorder="1" applyAlignment="1">
      <alignment vertical="center"/>
    </xf>
    <xf numFmtId="0" fontId="21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right"/>
    </xf>
    <xf numFmtId="0" fontId="16" fillId="0" borderId="9" xfId="0" applyFont="1" applyBorder="1" applyAlignment="1">
      <alignment vertical="center"/>
    </xf>
    <xf numFmtId="0" fontId="16" fillId="0" borderId="0" xfId="0" applyFont="1" applyAlignment="1">
      <alignment horizontal="center"/>
    </xf>
    <xf numFmtId="164" fontId="21" fillId="3" borderId="2" xfId="1" applyNumberFormat="1" applyFont="1" applyFill="1" applyBorder="1" applyAlignment="1">
      <alignment vertical="center"/>
    </xf>
    <xf numFmtId="0" fontId="21" fillId="3" borderId="2" xfId="0" applyFont="1" applyFill="1" applyBorder="1" applyAlignment="1">
      <alignment vertical="center"/>
    </xf>
    <xf numFmtId="0" fontId="40" fillId="0" borderId="9" xfId="0" applyFont="1" applyBorder="1" applyAlignment="1">
      <alignment vertical="center"/>
    </xf>
    <xf numFmtId="0" fontId="40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13" fillId="0" borderId="0" xfId="0" applyFont="1"/>
    <xf numFmtId="0" fontId="41" fillId="0" borderId="0" xfId="0" applyFont="1"/>
    <xf numFmtId="0" fontId="23" fillId="0" borderId="0" xfId="0" applyFont="1"/>
    <xf numFmtId="0" fontId="42" fillId="0" borderId="0" xfId="0" applyFont="1"/>
    <xf numFmtId="0" fontId="43" fillId="0" borderId="0" xfId="0" applyFont="1"/>
    <xf numFmtId="0" fontId="44" fillId="0" borderId="0" xfId="0" applyFont="1"/>
    <xf numFmtId="0" fontId="16" fillId="0" borderId="2" xfId="0" applyFont="1" applyBorder="1" applyAlignment="1">
      <alignment horizontal="center"/>
    </xf>
    <xf numFmtId="0" fontId="21" fillId="0" borderId="2" xfId="0" applyFont="1" applyBorder="1"/>
    <xf numFmtId="0" fontId="38" fillId="0" borderId="0" xfId="0" applyFont="1" applyAlignment="1">
      <alignment wrapText="1"/>
    </xf>
    <xf numFmtId="0" fontId="23" fillId="0" borderId="0" xfId="0" applyFont="1" applyBorder="1" applyAlignment="1">
      <alignment vertical="center"/>
    </xf>
    <xf numFmtId="164" fontId="45" fillId="0" borderId="0" xfId="1" applyNumberFormat="1" applyFont="1" applyBorder="1" applyAlignment="1">
      <alignment horizontal="right" vertical="center"/>
    </xf>
    <xf numFmtId="0" fontId="45" fillId="0" borderId="10" xfId="0" applyFont="1" applyBorder="1" applyAlignment="1">
      <alignment vertical="center"/>
    </xf>
    <xf numFmtId="164" fontId="45" fillId="0" borderId="0" xfId="1" applyNumberFormat="1" applyFont="1" applyBorder="1" applyAlignment="1">
      <alignment vertical="center"/>
    </xf>
    <xf numFmtId="0" fontId="23" fillId="0" borderId="0" xfId="0" applyFont="1" applyAlignment="1">
      <alignment vertical="center"/>
    </xf>
    <xf numFmtId="0" fontId="45" fillId="0" borderId="0" xfId="0" applyFont="1" applyBorder="1" applyAlignment="1">
      <alignment vertical="center"/>
    </xf>
    <xf numFmtId="164" fontId="45" fillId="0" borderId="0" xfId="1" applyNumberFormat="1" applyFont="1" applyBorder="1" applyAlignment="1">
      <alignment horizontal="center" vertical="center"/>
    </xf>
    <xf numFmtId="164" fontId="16" fillId="0" borderId="0" xfId="1" applyNumberFormat="1" applyFont="1"/>
    <xf numFmtId="164" fontId="48" fillId="0" borderId="0" xfId="1" applyNumberFormat="1" applyFont="1" applyBorder="1" applyAlignment="1">
      <alignment vertical="center"/>
    </xf>
    <xf numFmtId="164" fontId="49" fillId="0" borderId="0" xfId="1" applyNumberFormat="1" applyFont="1"/>
    <xf numFmtId="164" fontId="49" fillId="0" borderId="0" xfId="1" applyNumberFormat="1" applyFont="1" applyBorder="1"/>
    <xf numFmtId="0" fontId="21" fillId="0" borderId="0" xfId="0" applyFont="1" applyBorder="1"/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right" vertical="center"/>
    </xf>
    <xf numFmtId="3" fontId="23" fillId="0" borderId="2" xfId="0" applyNumberFormat="1" applyFont="1" applyBorder="1" applyAlignment="1">
      <alignment horizontal="right" vertical="center"/>
    </xf>
    <xf numFmtId="0" fontId="27" fillId="0" borderId="2" xfId="0" applyFont="1" applyBorder="1" applyAlignment="1">
      <alignment horizontal="left" vertical="center"/>
    </xf>
    <xf numFmtId="0" fontId="30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left" vertical="center"/>
    </xf>
    <xf numFmtId="3" fontId="23" fillId="3" borderId="2" xfId="0" applyNumberFormat="1" applyFont="1" applyFill="1" applyBorder="1" applyAlignment="1">
      <alignment horizontal="right" vertical="center"/>
    </xf>
    <xf numFmtId="0" fontId="36" fillId="0" borderId="2" xfId="0" applyFont="1" applyBorder="1" applyAlignment="1">
      <alignment vertical="center"/>
    </xf>
    <xf numFmtId="0" fontId="13" fillId="0" borderId="11" xfId="0" applyFont="1" applyBorder="1" applyAlignment="1">
      <alignment horizontal="center" vertical="center" wrapText="1"/>
    </xf>
    <xf numFmtId="0" fontId="23" fillId="0" borderId="12" xfId="0" applyFont="1" applyBorder="1" applyAlignment="1">
      <alignment vertical="center"/>
    </xf>
    <xf numFmtId="0" fontId="45" fillId="0" borderId="12" xfId="0" applyFont="1" applyBorder="1" applyAlignment="1">
      <alignment vertical="center"/>
    </xf>
    <xf numFmtId="164" fontId="45" fillId="0" borderId="0" xfId="0" applyNumberFormat="1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170" fontId="11" fillId="0" borderId="2" xfId="0" applyNumberFormat="1" applyFont="1" applyBorder="1" applyAlignment="1">
      <alignment horizontal="right" vertical="center"/>
    </xf>
    <xf numFmtId="0" fontId="30" fillId="0" borderId="1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/>
    </xf>
    <xf numFmtId="0" fontId="15" fillId="0" borderId="2" xfId="0" applyFont="1" applyBorder="1" applyAlignment="1">
      <alignment vertical="center"/>
    </xf>
    <xf numFmtId="0" fontId="50" fillId="0" borderId="0" xfId="0" applyFont="1" applyAlignment="1">
      <alignment horizontal="center"/>
    </xf>
    <xf numFmtId="10" fontId="37" fillId="0" borderId="2" xfId="0" applyNumberFormat="1" applyFont="1" applyFill="1" applyBorder="1" applyAlignment="1">
      <alignment horizontal="right" vertical="center"/>
    </xf>
    <xf numFmtId="10" fontId="21" fillId="0" borderId="2" xfId="0" applyNumberFormat="1" applyFont="1" applyFill="1" applyBorder="1" applyAlignment="1">
      <alignment horizontal="right" vertical="center"/>
    </xf>
    <xf numFmtId="10" fontId="21" fillId="0" borderId="2" xfId="0" applyNumberFormat="1" applyFont="1" applyBorder="1" applyAlignment="1">
      <alignment horizontal="right" vertical="center"/>
    </xf>
    <xf numFmtId="10" fontId="37" fillId="0" borderId="2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center"/>
    </xf>
    <xf numFmtId="0" fontId="30" fillId="0" borderId="2" xfId="0" quotePrefix="1" applyFont="1" applyBorder="1" applyAlignment="1">
      <alignment horizontal="center" vertical="center"/>
    </xf>
    <xf numFmtId="0" fontId="30" fillId="0" borderId="4" xfId="0" applyFont="1" applyBorder="1" applyAlignment="1">
      <alignment vertical="center"/>
    </xf>
    <xf numFmtId="0" fontId="30" fillId="3" borderId="14" xfId="0" applyFont="1" applyFill="1" applyBorder="1" applyAlignment="1">
      <alignment horizontal="center" vertical="center"/>
    </xf>
    <xf numFmtId="0" fontId="23" fillId="0" borderId="2" xfId="0" quotePrefix="1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23" fillId="0" borderId="2" xfId="0" applyFont="1" applyBorder="1" applyAlignment="1">
      <alignment horizontal="center" vertical="center"/>
    </xf>
    <xf numFmtId="2" fontId="23" fillId="0" borderId="2" xfId="0" applyNumberFormat="1" applyFont="1" applyBorder="1" applyAlignment="1">
      <alignment horizontal="center" vertical="center"/>
    </xf>
    <xf numFmtId="0" fontId="30" fillId="0" borderId="9" xfId="0" applyFont="1" applyBorder="1" applyAlignment="1">
      <alignment vertical="center"/>
    </xf>
    <xf numFmtId="0" fontId="54" fillId="0" borderId="2" xfId="0" applyFont="1" applyBorder="1" applyAlignment="1">
      <alignment vertical="center"/>
    </xf>
    <xf numFmtId="0" fontId="30" fillId="0" borderId="2" xfId="0" applyFont="1" applyBorder="1" applyAlignment="1">
      <alignment horizontal="center" vertical="center" wrapText="1"/>
    </xf>
    <xf numFmtId="0" fontId="54" fillId="0" borderId="2" xfId="0" applyFont="1" applyBorder="1" applyAlignment="1">
      <alignment horizontal="left" vertical="center"/>
    </xf>
    <xf numFmtId="0" fontId="54" fillId="3" borderId="2" xfId="0" applyFont="1" applyFill="1" applyBorder="1" applyAlignment="1">
      <alignment horizontal="left" vertical="center"/>
    </xf>
    <xf numFmtId="0" fontId="30" fillId="3" borderId="2" xfId="0" applyFont="1" applyFill="1" applyBorder="1" applyAlignment="1">
      <alignment horizontal="center" vertical="center"/>
    </xf>
    <xf numFmtId="0" fontId="51" fillId="0" borderId="2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52" fillId="0" borderId="0" xfId="0" applyFont="1" applyAlignment="1"/>
    <xf numFmtId="0" fontId="13" fillId="0" borderId="0" xfId="0" applyFont="1" applyBorder="1" applyAlignment="1">
      <alignment vertical="center" wrapText="1"/>
    </xf>
    <xf numFmtId="1" fontId="37" fillId="0" borderId="2" xfId="0" applyNumberFormat="1" applyFont="1" applyFill="1" applyBorder="1" applyAlignment="1">
      <alignment horizontal="center" vertical="center"/>
    </xf>
    <xf numFmtId="1" fontId="16" fillId="0" borderId="2" xfId="0" applyNumberFormat="1" applyFont="1" applyFill="1" applyBorder="1" applyAlignment="1">
      <alignment horizontal="center" vertical="center"/>
    </xf>
    <xf numFmtId="1" fontId="37" fillId="0" borderId="2" xfId="0" applyNumberFormat="1" applyFont="1" applyBorder="1" applyAlignment="1">
      <alignment horizontal="center" vertical="center"/>
    </xf>
    <xf numFmtId="10" fontId="16" fillId="2" borderId="2" xfId="1" applyNumberFormat="1" applyFont="1" applyFill="1" applyBorder="1" applyAlignment="1">
      <alignment horizontal="right" vertical="center"/>
    </xf>
    <xf numFmtId="164" fontId="45" fillId="0" borderId="12" xfId="1" applyNumberFormat="1" applyFont="1" applyBorder="1" applyAlignment="1">
      <alignment horizontal="left" vertical="center"/>
    </xf>
    <xf numFmtId="164" fontId="56" fillId="3" borderId="0" xfId="1" applyNumberFormat="1" applyFont="1" applyFill="1" applyBorder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2" xfId="0" applyFont="1" applyBorder="1" applyAlignment="1">
      <alignment horizontal="center" vertical="center"/>
    </xf>
    <xf numFmtId="2" fontId="30" fillId="0" borderId="2" xfId="0" applyNumberFormat="1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58" fillId="0" borderId="2" xfId="0" applyFont="1" applyBorder="1" applyAlignment="1">
      <alignment vertical="center"/>
    </xf>
    <xf numFmtId="0" fontId="30" fillId="0" borderId="2" xfId="0" applyFont="1" applyFill="1" applyBorder="1" applyAlignment="1">
      <alignment horizontal="center" vertical="center"/>
    </xf>
    <xf numFmtId="0" fontId="30" fillId="3" borderId="14" xfId="0" applyFont="1" applyFill="1" applyBorder="1" applyAlignment="1">
      <alignment horizontal="left" vertical="center"/>
    </xf>
    <xf numFmtId="0" fontId="59" fillId="3" borderId="14" xfId="0" applyFont="1" applyFill="1" applyBorder="1" applyAlignment="1">
      <alignment horizontal="left" vertical="center"/>
    </xf>
    <xf numFmtId="0" fontId="26" fillId="0" borderId="2" xfId="0" applyFont="1" applyBorder="1" applyAlignment="1">
      <alignment vertical="center"/>
    </xf>
    <xf numFmtId="0" fontId="58" fillId="3" borderId="14" xfId="0" applyFont="1" applyFill="1" applyBorder="1" applyAlignment="1">
      <alignment horizontal="left" vertical="center"/>
    </xf>
    <xf numFmtId="0" fontId="27" fillId="3" borderId="14" xfId="0" applyFont="1" applyFill="1" applyBorder="1" applyAlignment="1">
      <alignment horizontal="left" vertical="center"/>
    </xf>
    <xf numFmtId="0" fontId="27" fillId="0" borderId="2" xfId="0" applyFont="1" applyBorder="1" applyAlignment="1">
      <alignment vertical="center"/>
    </xf>
    <xf numFmtId="0" fontId="30" fillId="3" borderId="2" xfId="0" applyFont="1" applyFill="1" applyBorder="1" applyAlignment="1">
      <alignment horizontal="left" vertical="center"/>
    </xf>
    <xf numFmtId="0" fontId="61" fillId="3" borderId="14" xfId="0" applyFont="1" applyFill="1" applyBorder="1" applyAlignment="1">
      <alignment horizontal="left" vertical="center"/>
    </xf>
    <xf numFmtId="0" fontId="30" fillId="0" borderId="14" xfId="0" applyFont="1" applyBorder="1" applyAlignment="1">
      <alignment horizontal="center" vertical="center"/>
    </xf>
    <xf numFmtId="0" fontId="23" fillId="4" borderId="2" xfId="0" quotePrefix="1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vertical="center"/>
    </xf>
    <xf numFmtId="0" fontId="23" fillId="4" borderId="9" xfId="0" applyFont="1" applyFill="1" applyBorder="1" applyAlignment="1">
      <alignment vertical="center"/>
    </xf>
    <xf numFmtId="0" fontId="62" fillId="0" borderId="2" xfId="0" applyFont="1" applyBorder="1" applyAlignment="1">
      <alignment horizontal="left" vertical="center"/>
    </xf>
    <xf numFmtId="0" fontId="27" fillId="3" borderId="2" xfId="0" applyFont="1" applyFill="1" applyBorder="1" applyAlignment="1">
      <alignment horizontal="left" vertical="center"/>
    </xf>
    <xf numFmtId="0" fontId="59" fillId="0" borderId="2" xfId="0" applyFont="1" applyBorder="1" applyAlignment="1">
      <alignment horizontal="left" vertical="center"/>
    </xf>
    <xf numFmtId="0" fontId="55" fillId="0" borderId="2" xfId="0" applyFont="1" applyBorder="1" applyAlignment="1">
      <alignment horizontal="center" vertical="center"/>
    </xf>
    <xf numFmtId="0" fontId="30" fillId="3" borderId="9" xfId="0" applyFont="1" applyFill="1" applyBorder="1" applyAlignment="1">
      <alignment horizontal="center" vertical="center"/>
    </xf>
    <xf numFmtId="0" fontId="59" fillId="3" borderId="2" xfId="0" applyFont="1" applyFill="1" applyBorder="1" applyAlignment="1">
      <alignment horizontal="left" vertical="center"/>
    </xf>
    <xf numFmtId="0" fontId="63" fillId="3" borderId="2" xfId="0" applyFont="1" applyFill="1" applyBorder="1" applyAlignment="1">
      <alignment horizontal="left" vertical="center"/>
    </xf>
    <xf numFmtId="0" fontId="64" fillId="0" borderId="2" xfId="0" applyFont="1" applyBorder="1" applyAlignment="1">
      <alignment horizontal="left" vertical="center"/>
    </xf>
    <xf numFmtId="0" fontId="65" fillId="0" borderId="2" xfId="0" applyFont="1" applyBorder="1" applyAlignment="1">
      <alignment horizontal="center" vertical="center"/>
    </xf>
    <xf numFmtId="0" fontId="61" fillId="3" borderId="2" xfId="0" applyFont="1" applyFill="1" applyBorder="1" applyAlignment="1">
      <alignment horizontal="left" vertical="center"/>
    </xf>
    <xf numFmtId="0" fontId="68" fillId="3" borderId="14" xfId="0" applyFont="1" applyFill="1" applyBorder="1" applyAlignment="1">
      <alignment horizontal="left" vertical="center"/>
    </xf>
    <xf numFmtId="0" fontId="16" fillId="0" borderId="2" xfId="0" applyFont="1" applyBorder="1" applyAlignment="1">
      <alignment horizontal="center" vertical="center"/>
    </xf>
    <xf numFmtId="164" fontId="45" fillId="0" borderId="0" xfId="1" applyNumberFormat="1" applyFont="1" applyBorder="1" applyAlignment="1">
      <alignment horizontal="center" vertical="center"/>
    </xf>
    <xf numFmtId="0" fontId="23" fillId="5" borderId="2" xfId="0" quotePrefix="1" applyFont="1" applyFill="1" applyBorder="1" applyAlignment="1">
      <alignment horizontal="center" vertical="center"/>
    </xf>
    <xf numFmtId="0" fontId="23" fillId="5" borderId="4" xfId="0" applyFont="1" applyFill="1" applyBorder="1" applyAlignment="1">
      <alignment vertical="center"/>
    </xf>
    <xf numFmtId="0" fontId="23" fillId="5" borderId="9" xfId="0" applyFont="1" applyFill="1" applyBorder="1" applyAlignment="1">
      <alignment vertical="center"/>
    </xf>
    <xf numFmtId="3" fontId="66" fillId="0" borderId="2" xfId="0" applyNumberFormat="1" applyFont="1" applyBorder="1" applyAlignment="1">
      <alignment horizontal="right" vertical="center"/>
    </xf>
    <xf numFmtId="0" fontId="11" fillId="0" borderId="14" xfId="0" applyFont="1" applyBorder="1" applyAlignment="1">
      <alignment vertical="center"/>
    </xf>
    <xf numFmtId="0" fontId="30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30" fillId="0" borderId="13" xfId="0" applyFont="1" applyFill="1" applyBorder="1" applyAlignment="1">
      <alignment horizontal="center" vertical="center"/>
    </xf>
    <xf numFmtId="0" fontId="26" fillId="0" borderId="14" xfId="0" applyFont="1" applyBorder="1" applyAlignment="1">
      <alignment vertical="center"/>
    </xf>
    <xf numFmtId="0" fontId="26" fillId="0" borderId="14" xfId="0" applyFont="1" applyBorder="1" applyAlignment="1">
      <alignment horizontal="left" vertical="center"/>
    </xf>
    <xf numFmtId="0" fontId="15" fillId="0" borderId="13" xfId="0" applyFont="1" applyBorder="1" applyAlignment="1">
      <alignment vertical="center"/>
    </xf>
    <xf numFmtId="0" fontId="27" fillId="0" borderId="14" xfId="0" applyFont="1" applyBorder="1" applyAlignment="1">
      <alignment horizontal="left" vertical="center"/>
    </xf>
    <xf numFmtId="0" fontId="15" fillId="0" borderId="14" xfId="0" applyFont="1" applyBorder="1" applyAlignment="1">
      <alignment vertical="center"/>
    </xf>
    <xf numFmtId="0" fontId="30" fillId="3" borderId="13" xfId="0" applyFont="1" applyFill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center"/>
    </xf>
    <xf numFmtId="0" fontId="61" fillId="0" borderId="13" xfId="0" applyFont="1" applyBorder="1" applyAlignment="1">
      <alignment horizontal="left" vertical="center"/>
    </xf>
    <xf numFmtId="0" fontId="15" fillId="0" borderId="14" xfId="0" applyFont="1" applyBorder="1" applyAlignment="1">
      <alignment horizontal="center" vertical="center"/>
    </xf>
    <xf numFmtId="0" fontId="64" fillId="0" borderId="14" xfId="0" applyFont="1" applyBorder="1" applyAlignment="1">
      <alignment horizontal="left" vertical="center"/>
    </xf>
    <xf numFmtId="0" fontId="54" fillId="0" borderId="14" xfId="0" applyFont="1" applyBorder="1" applyAlignment="1">
      <alignment vertical="center"/>
    </xf>
    <xf numFmtId="0" fontId="54" fillId="0" borderId="14" xfId="0" applyFont="1" applyBorder="1" applyAlignment="1">
      <alignment horizontal="left" vertical="center"/>
    </xf>
    <xf numFmtId="0" fontId="59" fillId="0" borderId="14" xfId="0" applyFont="1" applyBorder="1" applyAlignment="1">
      <alignment horizontal="left" vertical="center"/>
    </xf>
    <xf numFmtId="0" fontId="66" fillId="0" borderId="0" xfId="0" applyFont="1" applyAlignment="1">
      <alignment horizontal="center"/>
    </xf>
    <xf numFmtId="0" fontId="34" fillId="0" borderId="0" xfId="0" applyFont="1"/>
    <xf numFmtId="0" fontId="27" fillId="3" borderId="14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left" vertical="center"/>
    </xf>
    <xf numFmtId="0" fontId="59" fillId="0" borderId="14" xfId="0" applyFont="1" applyBorder="1" applyAlignment="1">
      <alignment vertical="center"/>
    </xf>
    <xf numFmtId="0" fontId="27" fillId="0" borderId="14" xfId="0" applyFont="1" applyBorder="1" applyAlignment="1">
      <alignment vertical="center"/>
    </xf>
    <xf numFmtId="0" fontId="58" fillId="3" borderId="2" xfId="0" applyFont="1" applyFill="1" applyBorder="1" applyAlignment="1">
      <alignment horizontal="left" vertical="center"/>
    </xf>
    <xf numFmtId="0" fontId="60" fillId="3" borderId="14" xfId="0" applyFont="1" applyFill="1" applyBorder="1" applyAlignment="1">
      <alignment horizontal="left" vertical="center"/>
    </xf>
    <xf numFmtId="0" fontId="59" fillId="3" borderId="13" xfId="0" applyFont="1" applyFill="1" applyBorder="1" applyAlignment="1">
      <alignment horizontal="left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4" xfId="21" applyFont="1" applyFill="1" applyBorder="1" applyAlignment="1">
      <alignment horizontal="center" vertical="center"/>
    </xf>
    <xf numFmtId="49" fontId="60" fillId="0" borderId="14" xfId="0" applyNumberFormat="1" applyFont="1" applyBorder="1" applyAlignment="1">
      <alignment horizontal="left" vertical="center"/>
    </xf>
    <xf numFmtId="0" fontId="21" fillId="0" borderId="0" xfId="0" applyFont="1" applyAlignment="1">
      <alignment horizontal="center"/>
    </xf>
    <xf numFmtId="0" fontId="66" fillId="5" borderId="2" xfId="0" quotePrefix="1" applyFont="1" applyFill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16" fillId="0" borderId="2" xfId="0" applyFont="1" applyBorder="1" applyAlignment="1">
      <alignment horizontal="center" vertical="center"/>
    </xf>
    <xf numFmtId="3" fontId="23" fillId="6" borderId="2" xfId="0" applyNumberFormat="1" applyFont="1" applyFill="1" applyBorder="1" applyAlignment="1">
      <alignment horizontal="right" vertical="center"/>
    </xf>
    <xf numFmtId="3" fontId="11" fillId="0" borderId="2" xfId="0" applyNumberFormat="1" applyFont="1" applyBorder="1" applyAlignment="1">
      <alignment horizontal="left" vertical="center"/>
    </xf>
    <xf numFmtId="3" fontId="69" fillId="3" borderId="14" xfId="0" applyNumberFormat="1" applyFont="1" applyFill="1" applyBorder="1" applyAlignment="1">
      <alignment horizontal="left" vertical="center"/>
    </xf>
    <xf numFmtId="3" fontId="69" fillId="0" borderId="2" xfId="0" applyNumberFormat="1" applyFont="1" applyBorder="1" applyAlignment="1">
      <alignment vertical="center"/>
    </xf>
    <xf numFmtId="3" fontId="69" fillId="0" borderId="14" xfId="0" applyNumberFormat="1" applyFont="1" applyBorder="1" applyAlignment="1">
      <alignment vertical="center"/>
    </xf>
    <xf numFmtId="0" fontId="16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3" fontId="21" fillId="0" borderId="14" xfId="0" applyNumberFormat="1" applyFont="1" applyBorder="1" applyAlignment="1">
      <alignment horizontal="left" vertical="center"/>
    </xf>
    <xf numFmtId="0" fontId="68" fillId="3" borderId="2" xfId="0" applyFont="1" applyFill="1" applyBorder="1" applyAlignment="1">
      <alignment horizontal="left" vertical="center"/>
    </xf>
    <xf numFmtId="0" fontId="67" fillId="3" borderId="14" xfId="0" applyFont="1" applyFill="1" applyBorder="1" applyAlignment="1">
      <alignment horizontal="left" vertical="center"/>
    </xf>
    <xf numFmtId="0" fontId="27" fillId="3" borderId="2" xfId="0" applyFont="1" applyFill="1" applyBorder="1" applyAlignment="1">
      <alignment horizontal="left" vertical="center" wrapText="1"/>
    </xf>
    <xf numFmtId="0" fontId="55" fillId="0" borderId="14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164" fontId="49" fillId="0" borderId="0" xfId="1" applyNumberFormat="1" applyFont="1" applyBorder="1" applyAlignment="1">
      <alignment vertical="center"/>
    </xf>
    <xf numFmtId="164" fontId="45" fillId="0" borderId="0" xfId="1" applyNumberFormat="1" applyFont="1" applyBorder="1" applyAlignment="1">
      <alignment horizontal="left" vertical="center"/>
    </xf>
    <xf numFmtId="2" fontId="45" fillId="0" borderId="0" xfId="0" applyNumberFormat="1" applyFont="1" applyBorder="1" applyAlignment="1">
      <alignment vertical="center"/>
    </xf>
    <xf numFmtId="0" fontId="66" fillId="0" borderId="0" xfId="0" applyFont="1"/>
    <xf numFmtId="0" fontId="66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2" fillId="0" borderId="0" xfId="0" quotePrefix="1" applyFont="1" applyAlignment="1">
      <alignment horizontal="center"/>
    </xf>
    <xf numFmtId="0" fontId="29" fillId="0" borderId="0" xfId="0" applyFont="1" applyAlignment="1">
      <alignment horizontal="center"/>
    </xf>
    <xf numFmtId="0" fontId="29" fillId="0" borderId="0" xfId="0" quotePrefix="1" applyFont="1" applyAlignment="1">
      <alignment horizont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16" fillId="0" borderId="4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66" fillId="0" borderId="0" xfId="0" applyFont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6" fillId="0" borderId="0" xfId="0" applyFont="1" applyAlignment="1">
      <alignment horizontal="center"/>
    </xf>
    <xf numFmtId="0" fontId="16" fillId="0" borderId="2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0" fontId="57" fillId="0" borderId="0" xfId="0" applyFont="1" applyBorder="1" applyAlignment="1">
      <alignment horizontal="center" vertical="center" wrapText="1"/>
    </xf>
    <xf numFmtId="0" fontId="53" fillId="0" borderId="0" xfId="0" applyFont="1" applyAlignment="1">
      <alignment horizontal="center" wrapText="1"/>
    </xf>
    <xf numFmtId="0" fontId="38" fillId="0" borderId="0" xfId="0" applyFont="1" applyAlignment="1">
      <alignment horizontal="center" wrapText="1"/>
    </xf>
    <xf numFmtId="0" fontId="16" fillId="0" borderId="0" xfId="0" applyFont="1" applyAlignment="1">
      <alignment horizontal="left" wrapText="1"/>
    </xf>
    <xf numFmtId="0" fontId="45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31" fillId="0" borderId="0" xfId="0" applyFont="1" applyAlignment="1">
      <alignment horizontal="center" wrapText="1"/>
    </xf>
    <xf numFmtId="0" fontId="38" fillId="0" borderId="0" xfId="0" applyFont="1" applyAlignment="1">
      <alignment horizontal="left" wrapText="1"/>
    </xf>
    <xf numFmtId="0" fontId="21" fillId="0" borderId="0" xfId="0" applyFont="1" applyAlignment="1">
      <alignment horizontal="center" wrapText="1"/>
    </xf>
    <xf numFmtId="0" fontId="34" fillId="0" borderId="17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left" vertical="center"/>
    </xf>
    <xf numFmtId="0" fontId="34" fillId="0" borderId="2" xfId="0" applyFont="1" applyBorder="1" applyAlignment="1">
      <alignment horizontal="left" vertical="center"/>
    </xf>
    <xf numFmtId="0" fontId="34" fillId="0" borderId="7" xfId="0" applyFont="1" applyBorder="1" applyAlignment="1">
      <alignment horizontal="left" vertical="center"/>
    </xf>
    <xf numFmtId="0" fontId="34" fillId="0" borderId="23" xfId="0" applyFont="1" applyBorder="1" applyAlignment="1">
      <alignment horizontal="left" vertical="center"/>
    </xf>
    <xf numFmtId="0" fontId="34" fillId="0" borderId="9" xfId="0" applyFont="1" applyBorder="1" applyAlignment="1">
      <alignment horizontal="left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</cellXfs>
  <cellStyles count="22">
    <cellStyle name="Comma" xfId="1" builtinId="3"/>
    <cellStyle name="Comma0" xfId="2"/>
    <cellStyle name="Currency0" xfId="3"/>
    <cellStyle name="Date" xfId="4"/>
    <cellStyle name="Fixed" xfId="5"/>
    <cellStyle name="Heading 1" xfId="6" builtinId="16" customBuiltin="1"/>
    <cellStyle name="Heading 2" xfId="7" builtinId="17" customBuiltin="1"/>
    <cellStyle name="Normal" xfId="0" builtinId="0"/>
    <cellStyle name="Normal_dstt 2" xfId="21"/>
    <cellStyle name="Total" xfId="8" builtinId="25" customBuiltin="1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  <cellStyle name="표준_kc-elec system check list" xfId="20"/>
  </cellStyles>
  <dxfs count="143"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049" name="Line 1"/>
        <xdr:cNvSpPr>
          <a:spLocks noChangeShapeType="1"/>
        </xdr:cNvSpPr>
      </xdr:nvSpPr>
      <xdr:spPr bwMode="auto">
        <a:xfrm>
          <a:off x="1133475" y="991552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266700</xdr:colOff>
      <xdr:row>32</xdr:row>
      <xdr:rowOff>0</xdr:rowOff>
    </xdr:from>
    <xdr:to>
      <xdr:col>9</xdr:col>
      <xdr:colOff>304800</xdr:colOff>
      <xdr:row>32</xdr:row>
      <xdr:rowOff>0</xdr:rowOff>
    </xdr:to>
    <xdr:sp macro="" textlink="">
      <xdr:nvSpPr>
        <xdr:cNvPr id="2050" name="Line 2"/>
        <xdr:cNvSpPr>
          <a:spLocks noChangeShapeType="1"/>
        </xdr:cNvSpPr>
      </xdr:nvSpPr>
      <xdr:spPr bwMode="auto">
        <a:xfrm>
          <a:off x="4210050" y="99155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257175</xdr:colOff>
      <xdr:row>4</xdr:row>
      <xdr:rowOff>47625</xdr:rowOff>
    </xdr:from>
    <xdr:to>
      <xdr:col>3</xdr:col>
      <xdr:colOff>133350</xdr:colOff>
      <xdr:row>4</xdr:row>
      <xdr:rowOff>47625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>
          <a:off x="1266825" y="98107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266700</xdr:colOff>
      <xdr:row>2</xdr:row>
      <xdr:rowOff>228600</xdr:rowOff>
    </xdr:from>
    <xdr:to>
      <xdr:col>9</xdr:col>
      <xdr:colOff>304800</xdr:colOff>
      <xdr:row>2</xdr:row>
      <xdr:rowOff>228600</xdr:rowOff>
    </xdr:to>
    <xdr:sp macro="" textlink="">
      <xdr:nvSpPr>
        <xdr:cNvPr id="2052" name="Line 4"/>
        <xdr:cNvSpPr>
          <a:spLocks noChangeShapeType="1"/>
        </xdr:cNvSpPr>
      </xdr:nvSpPr>
      <xdr:spPr bwMode="auto">
        <a:xfrm>
          <a:off x="4210050" y="6667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47625</xdr:rowOff>
    </xdr:from>
    <xdr:to>
      <xdr:col>3</xdr:col>
      <xdr:colOff>123825</xdr:colOff>
      <xdr:row>3</xdr:row>
      <xdr:rowOff>47625</xdr:rowOff>
    </xdr:to>
    <xdr:sp macro="" textlink="">
      <xdr:nvSpPr>
        <xdr:cNvPr id="12289" name="Line 1"/>
        <xdr:cNvSpPr>
          <a:spLocks noChangeShapeType="1"/>
        </xdr:cNvSpPr>
      </xdr:nvSpPr>
      <xdr:spPr bwMode="auto">
        <a:xfrm>
          <a:off x="1257300" y="733425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295275</xdr:colOff>
      <xdr:row>1</xdr:row>
      <xdr:rowOff>209550</xdr:rowOff>
    </xdr:from>
    <xdr:to>
      <xdr:col>9</xdr:col>
      <xdr:colOff>333375</xdr:colOff>
      <xdr:row>1</xdr:row>
      <xdr:rowOff>209550</xdr:rowOff>
    </xdr:to>
    <xdr:sp macro="" textlink="">
      <xdr:nvSpPr>
        <xdr:cNvPr id="12290" name="Line 2"/>
        <xdr:cNvSpPr>
          <a:spLocks noChangeShapeType="1"/>
        </xdr:cNvSpPr>
      </xdr:nvSpPr>
      <xdr:spPr bwMode="auto">
        <a:xfrm>
          <a:off x="4391025" y="4381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47625</xdr:rowOff>
    </xdr:from>
    <xdr:to>
      <xdr:col>2</xdr:col>
      <xdr:colOff>1249680</xdr:colOff>
      <xdr:row>3</xdr:row>
      <xdr:rowOff>47625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1238250" y="73342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409575</xdr:colOff>
      <xdr:row>1</xdr:row>
      <xdr:rowOff>209550</xdr:rowOff>
    </xdr:from>
    <xdr:to>
      <xdr:col>9</xdr:col>
      <xdr:colOff>447675</xdr:colOff>
      <xdr:row>1</xdr:row>
      <xdr:rowOff>209550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4638675" y="4381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47625</xdr:rowOff>
    </xdr:from>
    <xdr:to>
      <xdr:col>2</xdr:col>
      <xdr:colOff>1249680</xdr:colOff>
      <xdr:row>3</xdr:row>
      <xdr:rowOff>47625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238250" y="73342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409575</xdr:colOff>
      <xdr:row>1</xdr:row>
      <xdr:rowOff>209550</xdr:rowOff>
    </xdr:from>
    <xdr:to>
      <xdr:col>9</xdr:col>
      <xdr:colOff>447675</xdr:colOff>
      <xdr:row>1</xdr:row>
      <xdr:rowOff>209550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4638675" y="4381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4</xdr:row>
      <xdr:rowOff>47625</xdr:rowOff>
    </xdr:from>
    <xdr:to>
      <xdr:col>3</xdr:col>
      <xdr:colOff>133350</xdr:colOff>
      <xdr:row>4</xdr:row>
      <xdr:rowOff>47625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266825" y="98107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266700</xdr:colOff>
      <xdr:row>2</xdr:row>
      <xdr:rowOff>228600</xdr:rowOff>
    </xdr:from>
    <xdr:to>
      <xdr:col>9</xdr:col>
      <xdr:colOff>304800</xdr:colOff>
      <xdr:row>2</xdr:row>
      <xdr:rowOff>228600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4210050" y="6667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3</xdr:row>
      <xdr:rowOff>47625</xdr:rowOff>
    </xdr:from>
    <xdr:to>
      <xdr:col>3</xdr:col>
      <xdr:colOff>142875</xdr:colOff>
      <xdr:row>3</xdr:row>
      <xdr:rowOff>47625</xdr:rowOff>
    </xdr:to>
    <xdr:sp macro="" textlink="">
      <xdr:nvSpPr>
        <xdr:cNvPr id="13315" name="Line 3"/>
        <xdr:cNvSpPr>
          <a:spLocks noChangeShapeType="1"/>
        </xdr:cNvSpPr>
      </xdr:nvSpPr>
      <xdr:spPr bwMode="auto">
        <a:xfrm>
          <a:off x="1276350" y="733425"/>
          <a:ext cx="990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200025</xdr:colOff>
      <xdr:row>2</xdr:row>
      <xdr:rowOff>9525</xdr:rowOff>
    </xdr:from>
    <xdr:to>
      <xdr:col>9</xdr:col>
      <xdr:colOff>238125</xdr:colOff>
      <xdr:row>2</xdr:row>
      <xdr:rowOff>9525</xdr:rowOff>
    </xdr:to>
    <xdr:sp macro="" textlink="">
      <xdr:nvSpPr>
        <xdr:cNvPr id="13316" name="Line 4"/>
        <xdr:cNvSpPr>
          <a:spLocks noChangeShapeType="1"/>
        </xdr:cNvSpPr>
      </xdr:nvSpPr>
      <xdr:spPr bwMode="auto">
        <a:xfrm>
          <a:off x="4257675" y="466725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3</xdr:row>
      <xdr:rowOff>47625</xdr:rowOff>
    </xdr:from>
    <xdr:to>
      <xdr:col>3</xdr:col>
      <xdr:colOff>104775</xdr:colOff>
      <xdr:row>3</xdr:row>
      <xdr:rowOff>47625</xdr:rowOff>
    </xdr:to>
    <xdr:sp macro="" textlink="">
      <xdr:nvSpPr>
        <xdr:cNvPr id="6149" name="Line 5"/>
        <xdr:cNvSpPr>
          <a:spLocks noChangeShapeType="1"/>
        </xdr:cNvSpPr>
      </xdr:nvSpPr>
      <xdr:spPr bwMode="auto">
        <a:xfrm>
          <a:off x="1238250" y="733425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219075</xdr:rowOff>
    </xdr:from>
    <xdr:to>
      <xdr:col>9</xdr:col>
      <xdr:colOff>381000</xdr:colOff>
      <xdr:row>1</xdr:row>
      <xdr:rowOff>219075</xdr:rowOff>
    </xdr:to>
    <xdr:sp macro="" textlink="">
      <xdr:nvSpPr>
        <xdr:cNvPr id="6150" name="Line 6"/>
        <xdr:cNvSpPr>
          <a:spLocks noChangeShapeType="1"/>
        </xdr:cNvSpPr>
      </xdr:nvSpPr>
      <xdr:spPr bwMode="auto">
        <a:xfrm>
          <a:off x="4400550" y="447675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38100</xdr:rowOff>
    </xdr:from>
    <xdr:to>
      <xdr:col>3</xdr:col>
      <xdr:colOff>123825</xdr:colOff>
      <xdr:row>3</xdr:row>
      <xdr:rowOff>38100</xdr:rowOff>
    </xdr:to>
    <xdr:sp macro="" textlink="">
      <xdr:nvSpPr>
        <xdr:cNvPr id="3075" name="Line 3"/>
        <xdr:cNvSpPr>
          <a:spLocks noChangeShapeType="1"/>
        </xdr:cNvSpPr>
      </xdr:nvSpPr>
      <xdr:spPr bwMode="auto">
        <a:xfrm>
          <a:off x="1257300" y="723900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209550</xdr:rowOff>
    </xdr:from>
    <xdr:to>
      <xdr:col>9</xdr:col>
      <xdr:colOff>381000</xdr:colOff>
      <xdr:row>1</xdr:row>
      <xdr:rowOff>209550</xdr:rowOff>
    </xdr:to>
    <xdr:sp macro="" textlink="">
      <xdr:nvSpPr>
        <xdr:cNvPr id="3085" name="Line 13"/>
        <xdr:cNvSpPr>
          <a:spLocks noChangeShapeType="1"/>
        </xdr:cNvSpPr>
      </xdr:nvSpPr>
      <xdr:spPr bwMode="auto">
        <a:xfrm>
          <a:off x="44005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38100</xdr:rowOff>
    </xdr:from>
    <xdr:to>
      <xdr:col>3</xdr:col>
      <xdr:colOff>123825</xdr:colOff>
      <xdr:row>3</xdr:row>
      <xdr:rowOff>38100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257300" y="723900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209550</xdr:rowOff>
    </xdr:from>
    <xdr:to>
      <xdr:col>9</xdr:col>
      <xdr:colOff>381000</xdr:colOff>
      <xdr:row>1</xdr:row>
      <xdr:rowOff>209550</xdr:rowOff>
    </xdr:to>
    <xdr:sp macro="" textlink="">
      <xdr:nvSpPr>
        <xdr:cNvPr id="5" name="Line 13"/>
        <xdr:cNvSpPr>
          <a:spLocks noChangeShapeType="1"/>
        </xdr:cNvSpPr>
      </xdr:nvSpPr>
      <xdr:spPr bwMode="auto">
        <a:xfrm>
          <a:off x="44005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35</xdr:row>
      <xdr:rowOff>66675</xdr:rowOff>
    </xdr:from>
    <xdr:to>
      <xdr:col>2</xdr:col>
      <xdr:colOff>209550</xdr:colOff>
      <xdr:row>35</xdr:row>
      <xdr:rowOff>66675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933450" y="707707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400050</xdr:colOff>
      <xdr:row>33</xdr:row>
      <xdr:rowOff>9525</xdr:rowOff>
    </xdr:from>
    <xdr:to>
      <xdr:col>9</xdr:col>
      <xdr:colOff>272415</xdr:colOff>
      <xdr:row>33</xdr:row>
      <xdr:rowOff>9525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191000" y="6562725"/>
          <a:ext cx="19202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4</xdr:row>
      <xdr:rowOff>66675</xdr:rowOff>
    </xdr:from>
    <xdr:to>
      <xdr:col>2</xdr:col>
      <xdr:colOff>209550</xdr:colOff>
      <xdr:row>4</xdr:row>
      <xdr:rowOff>66675</xdr:rowOff>
    </xdr:to>
    <xdr:sp macro="" textlink="">
      <xdr:nvSpPr>
        <xdr:cNvPr id="8" name="Line 5"/>
        <xdr:cNvSpPr>
          <a:spLocks noChangeShapeType="1"/>
        </xdr:cNvSpPr>
      </xdr:nvSpPr>
      <xdr:spPr bwMode="auto">
        <a:xfrm>
          <a:off x="933450" y="688657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400050</xdr:colOff>
      <xdr:row>2</xdr:row>
      <xdr:rowOff>9525</xdr:rowOff>
    </xdr:from>
    <xdr:to>
      <xdr:col>9</xdr:col>
      <xdr:colOff>272415</xdr:colOff>
      <xdr:row>2</xdr:row>
      <xdr:rowOff>9525</xdr:rowOff>
    </xdr:to>
    <xdr:sp macro="" textlink="">
      <xdr:nvSpPr>
        <xdr:cNvPr id="9" name="Line 6"/>
        <xdr:cNvSpPr>
          <a:spLocks noChangeShapeType="1"/>
        </xdr:cNvSpPr>
      </xdr:nvSpPr>
      <xdr:spPr bwMode="auto">
        <a:xfrm>
          <a:off x="4191000" y="6372225"/>
          <a:ext cx="19202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106</xdr:row>
      <xdr:rowOff>38100</xdr:rowOff>
    </xdr:from>
    <xdr:to>
      <xdr:col>1</xdr:col>
      <xdr:colOff>2085975</xdr:colOff>
      <xdr:row>106</xdr:row>
      <xdr:rowOff>38100</xdr:rowOff>
    </xdr:to>
    <xdr:sp macro="" textlink="">
      <xdr:nvSpPr>
        <xdr:cNvPr id="14337" name="Line 1"/>
        <xdr:cNvSpPr>
          <a:spLocks noChangeShapeType="1"/>
        </xdr:cNvSpPr>
      </xdr:nvSpPr>
      <xdr:spPr bwMode="auto">
        <a:xfrm>
          <a:off x="1333500" y="87630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895350</xdr:colOff>
      <xdr:row>104</xdr:row>
      <xdr:rowOff>19050</xdr:rowOff>
    </xdr:from>
    <xdr:to>
      <xdr:col>5</xdr:col>
      <xdr:colOff>180975</xdr:colOff>
      <xdr:row>104</xdr:row>
      <xdr:rowOff>19050</xdr:rowOff>
    </xdr:to>
    <xdr:sp macro="" textlink="">
      <xdr:nvSpPr>
        <xdr:cNvPr id="14338" name="Line 2"/>
        <xdr:cNvSpPr>
          <a:spLocks noChangeShapeType="1"/>
        </xdr:cNvSpPr>
      </xdr:nvSpPr>
      <xdr:spPr bwMode="auto">
        <a:xfrm>
          <a:off x="4648200" y="438150"/>
          <a:ext cx="1714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2219325</xdr:colOff>
      <xdr:row>108</xdr:row>
      <xdr:rowOff>66675</xdr:rowOff>
    </xdr:from>
    <xdr:to>
      <xdr:col>3</xdr:col>
      <xdr:colOff>209550</xdr:colOff>
      <xdr:row>108</xdr:row>
      <xdr:rowOff>66675</xdr:rowOff>
    </xdr:to>
    <xdr:sp macro="" textlink="">
      <xdr:nvSpPr>
        <xdr:cNvPr id="14339" name="Line 3"/>
        <xdr:cNvSpPr>
          <a:spLocks noChangeShapeType="1"/>
        </xdr:cNvSpPr>
      </xdr:nvSpPr>
      <xdr:spPr bwMode="auto">
        <a:xfrm>
          <a:off x="2495550" y="1743075"/>
          <a:ext cx="2428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1057275</xdr:colOff>
      <xdr:row>5</xdr:row>
      <xdr:rowOff>38100</xdr:rowOff>
    </xdr:from>
    <xdr:to>
      <xdr:col>1</xdr:col>
      <xdr:colOff>2085975</xdr:colOff>
      <xdr:row>5</xdr:row>
      <xdr:rowOff>38100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333500" y="87630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895350</xdr:colOff>
      <xdr:row>3</xdr:row>
      <xdr:rowOff>19050</xdr:rowOff>
    </xdr:from>
    <xdr:to>
      <xdr:col>5</xdr:col>
      <xdr:colOff>180975</xdr:colOff>
      <xdr:row>3</xdr:row>
      <xdr:rowOff>19050</xdr:rowOff>
    </xdr:to>
    <xdr:sp macro="" textlink="">
      <xdr:nvSpPr>
        <xdr:cNvPr id="9" name="Line 2"/>
        <xdr:cNvSpPr>
          <a:spLocks noChangeShapeType="1"/>
        </xdr:cNvSpPr>
      </xdr:nvSpPr>
      <xdr:spPr bwMode="auto">
        <a:xfrm>
          <a:off x="4648200" y="438150"/>
          <a:ext cx="1714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2219325</xdr:colOff>
      <xdr:row>7</xdr:row>
      <xdr:rowOff>66675</xdr:rowOff>
    </xdr:from>
    <xdr:to>
      <xdr:col>3</xdr:col>
      <xdr:colOff>209550</xdr:colOff>
      <xdr:row>7</xdr:row>
      <xdr:rowOff>66675</xdr:rowOff>
    </xdr:to>
    <xdr:sp macro="" textlink="">
      <xdr:nvSpPr>
        <xdr:cNvPr id="10" name="Line 3"/>
        <xdr:cNvSpPr>
          <a:spLocks noChangeShapeType="1"/>
        </xdr:cNvSpPr>
      </xdr:nvSpPr>
      <xdr:spPr bwMode="auto">
        <a:xfrm>
          <a:off x="2495550" y="1619250"/>
          <a:ext cx="2505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8"/>
  <sheetViews>
    <sheetView view="pageBreakPreview" zoomScaleNormal="100" workbookViewId="0">
      <selection activeCell="D12" sqref="D12"/>
    </sheetView>
  </sheetViews>
  <sheetFormatPr defaultRowHeight="15"/>
  <cols>
    <col min="1" max="1" width="4.625" style="2" customWidth="1"/>
    <col min="2" max="2" width="8.625" style="2" customWidth="1"/>
    <col min="3" max="3" width="16.125" style="2" customWidth="1"/>
    <col min="4" max="4" width="6.625" style="2" customWidth="1"/>
    <col min="5" max="5" width="9.625" style="2" customWidth="1"/>
    <col min="6" max="7" width="6.125" style="2" customWidth="1"/>
    <col min="8" max="8" width="7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3.625" style="16" customWidth="1"/>
    <col min="13" max="16384" width="9" style="2"/>
  </cols>
  <sheetData>
    <row r="2" spans="1:12" ht="20.100000000000001" customHeight="1">
      <c r="A2" s="233" t="s">
        <v>66</v>
      </c>
      <c r="B2" s="233"/>
      <c r="C2" s="233"/>
      <c r="D2" s="233"/>
      <c r="E2" s="233"/>
      <c r="F2" s="226" t="s">
        <v>5</v>
      </c>
      <c r="G2" s="226"/>
      <c r="H2" s="226"/>
      <c r="I2" s="226"/>
      <c r="J2" s="226"/>
      <c r="K2" s="226"/>
      <c r="L2" s="21"/>
    </row>
    <row r="3" spans="1:12" ht="20.100000000000001" customHeight="1">
      <c r="A3" s="226" t="s">
        <v>164</v>
      </c>
      <c r="B3" s="226"/>
      <c r="C3" s="226"/>
      <c r="D3" s="226"/>
      <c r="E3" s="226"/>
      <c r="F3" s="234" t="s">
        <v>6</v>
      </c>
      <c r="G3" s="234"/>
      <c r="H3" s="234"/>
      <c r="I3" s="234"/>
      <c r="J3" s="234"/>
      <c r="K3" s="234"/>
      <c r="L3" s="21"/>
    </row>
    <row r="4" spans="1:12" ht="20.100000000000001" customHeight="1">
      <c r="A4" s="226" t="s">
        <v>165</v>
      </c>
      <c r="B4" s="226"/>
      <c r="C4" s="226"/>
      <c r="D4" s="226"/>
      <c r="E4" s="226"/>
      <c r="F4" s="227"/>
      <c r="G4" s="227"/>
      <c r="H4" s="228"/>
      <c r="I4" s="228"/>
      <c r="J4" s="228"/>
      <c r="K4" s="228"/>
      <c r="L4" s="21"/>
    </row>
    <row r="5" spans="1:12" s="33" customFormat="1" ht="20.100000000000001" customHeight="1">
      <c r="A5" s="229"/>
      <c r="B5" s="229"/>
      <c r="C5" s="230"/>
      <c r="D5" s="230"/>
      <c r="E5" s="230"/>
      <c r="L5" s="34"/>
    </row>
    <row r="6" spans="1:12" ht="50.1" customHeight="1">
      <c r="A6" s="231" t="s">
        <v>1338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1"/>
    </row>
    <row r="7" spans="1:12" s="8" customFormat="1" ht="30" customHeight="1">
      <c r="A7" s="239" t="s">
        <v>245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7"/>
    </row>
    <row r="8" spans="1:12" ht="39.950000000000003" customHeight="1">
      <c r="A8" s="240" t="s">
        <v>1405</v>
      </c>
      <c r="B8" s="240"/>
      <c r="C8" s="241"/>
      <c r="D8" s="241"/>
      <c r="E8" s="241"/>
      <c r="F8" s="241"/>
      <c r="G8" s="241"/>
      <c r="H8" s="241"/>
      <c r="I8" s="241"/>
      <c r="J8" s="241"/>
      <c r="K8" s="241"/>
    </row>
    <row r="9" spans="1:12" ht="20.100000000000001" customHeight="1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</row>
    <row r="10" spans="1:12" s="8" customFormat="1" ht="39.950000000000003" customHeight="1">
      <c r="A10" s="3" t="s">
        <v>0</v>
      </c>
      <c r="B10" s="3"/>
      <c r="C10" s="242" t="s">
        <v>7</v>
      </c>
      <c r="D10" s="242"/>
      <c r="E10" s="4" t="s">
        <v>8</v>
      </c>
      <c r="F10" s="35" t="s">
        <v>14</v>
      </c>
      <c r="G10" s="5" t="s">
        <v>1</v>
      </c>
      <c r="H10" s="3" t="s">
        <v>9</v>
      </c>
      <c r="I10" s="5" t="s">
        <v>11</v>
      </c>
      <c r="J10" s="5" t="s">
        <v>10</v>
      </c>
      <c r="K10" s="3" t="s">
        <v>2</v>
      </c>
      <c r="L10" s="5" t="s">
        <v>13</v>
      </c>
    </row>
    <row r="11" spans="1:12" s="8" customFormat="1" ht="39.950000000000003" customHeight="1">
      <c r="A11" s="6">
        <v>1</v>
      </c>
      <c r="B11" s="105" t="s">
        <v>456</v>
      </c>
      <c r="C11" s="106" t="s">
        <v>273</v>
      </c>
      <c r="D11" s="113" t="s">
        <v>261</v>
      </c>
      <c r="E11" s="107" t="s">
        <v>168</v>
      </c>
      <c r="F11" s="137">
        <v>7</v>
      </c>
      <c r="G11" s="86">
        <v>70</v>
      </c>
      <c r="H11" s="95" t="str">
        <f>IF(AND(F11&gt;=9,G11&gt;=90),"500.000",IF(AND(F11&gt;=8,G11&gt;=80),"425.000",IF(AND(F11&gt;=7,G11&gt;=70),"250.000"," ")))</f>
        <v>250.000</v>
      </c>
      <c r="I11" s="88">
        <f>H11*5</f>
        <v>1250000</v>
      </c>
      <c r="J11" s="6"/>
      <c r="K11" s="87"/>
      <c r="L11" s="82"/>
    </row>
    <row r="12" spans="1:12" s="8" customFormat="1" ht="39.950000000000003" customHeight="1">
      <c r="A12" s="6">
        <v>2</v>
      </c>
      <c r="B12" s="105" t="s">
        <v>166</v>
      </c>
      <c r="C12" s="106" t="s">
        <v>167</v>
      </c>
      <c r="D12" s="113" t="s">
        <v>105</v>
      </c>
      <c r="E12" s="107" t="s">
        <v>168</v>
      </c>
      <c r="F12" s="137">
        <v>8.6999999999999993</v>
      </c>
      <c r="G12" s="86">
        <v>74</v>
      </c>
      <c r="H12" s="95" t="str">
        <f>IF(AND(F12&gt;=9,G12&gt;=90),"500.000",IF(AND(F12&gt;=8,G12&gt;=80),"425.000",IF(AND(F12&gt;=7,G12&gt;=70),"250.000"," ")))</f>
        <v>250.000</v>
      </c>
      <c r="I12" s="88">
        <f>H12*5</f>
        <v>1250000</v>
      </c>
      <c r="J12" s="6"/>
      <c r="K12" s="87"/>
      <c r="L12" s="82"/>
    </row>
    <row r="13" spans="1:12" s="8" customFormat="1" ht="39.950000000000003" customHeight="1">
      <c r="A13" s="6">
        <v>3</v>
      </c>
      <c r="B13" s="105" t="s">
        <v>457</v>
      </c>
      <c r="C13" s="106" t="s">
        <v>458</v>
      </c>
      <c r="D13" s="113" t="s">
        <v>313</v>
      </c>
      <c r="E13" s="107" t="s">
        <v>168</v>
      </c>
      <c r="F13" s="137">
        <v>7.3</v>
      </c>
      <c r="G13" s="86">
        <v>75</v>
      </c>
      <c r="H13" s="95" t="str">
        <f>IF(AND(F13&gt;=9,G13&gt;=90),"500.000",IF(AND(F13&gt;=8,G13&gt;=80),"425.000",IF(AND(F13&gt;=7,G13&gt;=70),"250.000"," ")))</f>
        <v>250.000</v>
      </c>
      <c r="I13" s="88">
        <f>H13*5</f>
        <v>1250000</v>
      </c>
      <c r="J13" s="6"/>
      <c r="K13" s="87"/>
      <c r="L13" s="107"/>
    </row>
    <row r="14" spans="1:12" s="8" customFormat="1" ht="39.950000000000003" customHeight="1">
      <c r="A14" s="6">
        <v>4</v>
      </c>
      <c r="B14" s="105" t="s">
        <v>459</v>
      </c>
      <c r="C14" s="106" t="s">
        <v>171</v>
      </c>
      <c r="D14" s="113" t="s">
        <v>89</v>
      </c>
      <c r="E14" s="107" t="s">
        <v>168</v>
      </c>
      <c r="F14" s="137">
        <v>7.2</v>
      </c>
      <c r="G14" s="86">
        <v>76</v>
      </c>
      <c r="H14" s="95" t="str">
        <f>IF(AND(F14&gt;=9,G14&gt;=90),"500.000",IF(AND(F14&gt;=8,G14&gt;=80),"425.000",IF(AND(F14&gt;=7,G14&gt;=70),"250.000"," ")))</f>
        <v>250.000</v>
      </c>
      <c r="I14" s="88">
        <f>H14*5</f>
        <v>1250000</v>
      </c>
      <c r="J14" s="6"/>
      <c r="K14" s="87"/>
      <c r="L14" s="107"/>
    </row>
    <row r="15" spans="1:12" s="8" customFormat="1" ht="39.950000000000003" customHeight="1">
      <c r="A15" s="6">
        <v>5</v>
      </c>
      <c r="B15" s="105" t="s">
        <v>113</v>
      </c>
      <c r="C15" s="106" t="s">
        <v>114</v>
      </c>
      <c r="D15" s="113" t="s">
        <v>103</v>
      </c>
      <c r="E15" s="107" t="s">
        <v>115</v>
      </c>
      <c r="F15" s="137">
        <v>7.2</v>
      </c>
      <c r="G15" s="86">
        <v>80</v>
      </c>
      <c r="H15" s="95" t="str">
        <f>IF(AND(F15&gt;=9,G15&gt;=90),"500.000",IF(AND(F15&gt;=8,G15&gt;=80),"425.000",IF(AND(F15&gt;=7,G15&gt;=70),"250.000"," ")))</f>
        <v>250.000</v>
      </c>
      <c r="I15" s="88">
        <f>H15*5</f>
        <v>1250000</v>
      </c>
      <c r="J15" s="6"/>
      <c r="K15" s="87"/>
      <c r="L15" s="82"/>
    </row>
    <row r="16" spans="1:12" s="8" customFormat="1" ht="39.950000000000003" customHeight="1">
      <c r="A16" s="243" t="s">
        <v>3</v>
      </c>
      <c r="B16" s="243"/>
      <c r="C16" s="243"/>
      <c r="D16" s="9">
        <f>A15</f>
        <v>5</v>
      </c>
      <c r="E16" s="242" t="s">
        <v>1284</v>
      </c>
      <c r="F16" s="242"/>
      <c r="G16" s="242"/>
      <c r="H16" s="242"/>
      <c r="I16" s="25">
        <f>SUM(I11:I15)</f>
        <v>6250000</v>
      </c>
      <c r="J16" s="57"/>
      <c r="K16" s="89"/>
      <c r="L16" s="3"/>
    </row>
    <row r="17" spans="1:12" ht="39.950000000000003" customHeight="1">
      <c r="A17" s="235" t="s">
        <v>460</v>
      </c>
      <c r="B17" s="236"/>
      <c r="C17" s="236"/>
      <c r="D17" s="236"/>
      <c r="E17" s="236"/>
      <c r="F17" s="236"/>
      <c r="G17" s="236"/>
      <c r="H17" s="236"/>
      <c r="I17" s="236"/>
      <c r="J17" s="237"/>
      <c r="K17" s="51"/>
      <c r="L17" s="23">
        <v>1</v>
      </c>
    </row>
    <row r="18" spans="1:12" ht="20.100000000000001" customHeight="1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32"/>
    </row>
    <row r="19" spans="1:12" s="8" customFormat="1" ht="20.100000000000001" customHeight="1">
      <c r="A19" s="238" t="s">
        <v>161</v>
      </c>
      <c r="B19" s="238"/>
      <c r="C19" s="238"/>
      <c r="D19" s="238"/>
      <c r="E19" s="238" t="s">
        <v>67</v>
      </c>
      <c r="F19" s="238"/>
      <c r="G19" s="238"/>
      <c r="H19" s="238"/>
      <c r="I19" s="238" t="s">
        <v>41</v>
      </c>
      <c r="J19" s="238"/>
      <c r="L19" s="28"/>
    </row>
    <row r="20" spans="1:12" ht="20.100000000000001" customHeight="1">
      <c r="I20" s="21"/>
      <c r="L20" s="17"/>
    </row>
    <row r="21" spans="1:12" s="224" customFormat="1" ht="20.100000000000001" customHeight="1">
      <c r="A21" s="244" t="s">
        <v>53</v>
      </c>
      <c r="B21" s="244"/>
      <c r="C21" s="244"/>
      <c r="D21" s="244"/>
      <c r="E21" s="244" t="s">
        <v>53</v>
      </c>
      <c r="F21" s="244"/>
      <c r="G21" s="244"/>
      <c r="H21" s="244"/>
      <c r="I21" s="244" t="s">
        <v>53</v>
      </c>
      <c r="J21" s="244"/>
      <c r="L21" s="225"/>
    </row>
    <row r="22" spans="1:12" ht="20.100000000000001" customHeight="1">
      <c r="I22" s="21"/>
      <c r="L22" s="17"/>
    </row>
    <row r="23" spans="1:12" ht="20.100000000000001" customHeight="1">
      <c r="I23" s="21"/>
      <c r="L23" s="17"/>
    </row>
    <row r="24" spans="1:12" ht="20.100000000000001" customHeight="1">
      <c r="A24" s="234" t="s">
        <v>455</v>
      </c>
      <c r="B24" s="234"/>
      <c r="C24" s="234"/>
      <c r="D24" s="234"/>
      <c r="E24" s="234" t="s">
        <v>68</v>
      </c>
      <c r="F24" s="234"/>
      <c r="G24" s="234"/>
      <c r="H24" s="234"/>
      <c r="I24" s="234" t="s">
        <v>62</v>
      </c>
      <c r="J24" s="234"/>
      <c r="K24" s="234"/>
      <c r="L24" s="17"/>
    </row>
    <row r="25" spans="1:12" ht="18" customHeight="1">
      <c r="A25" s="94"/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17"/>
    </row>
    <row r="26" spans="1:12" ht="18" customHeight="1">
      <c r="A26" s="9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17"/>
    </row>
    <row r="27" spans="1:12" ht="18" customHeight="1">
      <c r="A27" s="94"/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17"/>
    </row>
    <row r="28" spans="1:12" ht="18" customHeight="1">
      <c r="A28" s="94"/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17"/>
    </row>
    <row r="29" spans="1:12" ht="18" customHeight="1">
      <c r="A29" s="94"/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17"/>
    </row>
    <row r="30" spans="1:12" ht="18" customHeight="1">
      <c r="A30" s="94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17"/>
    </row>
    <row r="31" spans="1:12" ht="18" customHeight="1">
      <c r="A31" s="94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17"/>
    </row>
    <row r="32" spans="1:12" ht="18" customHeight="1">
      <c r="A32" s="94"/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17"/>
    </row>
    <row r="33" spans="1:12" ht="18" customHeight="1">
      <c r="A33" s="13"/>
      <c r="B33" s="13"/>
      <c r="C33" s="13"/>
      <c r="D33" s="13"/>
      <c r="E33" s="14"/>
      <c r="F33" s="14"/>
      <c r="G33" s="14"/>
      <c r="H33" s="11"/>
      <c r="I33" s="13"/>
      <c r="J33" s="13"/>
      <c r="K33" s="13"/>
      <c r="L33" s="32"/>
    </row>
    <row r="34" spans="1:12" ht="18" customHeight="1">
      <c r="A34" s="13"/>
      <c r="B34" s="13"/>
      <c r="C34" s="13"/>
      <c r="D34" s="13"/>
      <c r="E34" s="14"/>
      <c r="F34" s="14"/>
      <c r="G34" s="14"/>
      <c r="H34" s="11"/>
      <c r="I34" s="13"/>
      <c r="J34" s="13"/>
      <c r="K34" s="13"/>
      <c r="L34" s="32"/>
    </row>
    <row r="35" spans="1:12" ht="18" customHeight="1">
      <c r="A35" s="13"/>
      <c r="B35" s="13"/>
      <c r="C35" s="13"/>
      <c r="D35" s="13"/>
      <c r="E35" s="14"/>
      <c r="F35" s="14"/>
      <c r="G35" s="14"/>
      <c r="H35" s="11"/>
      <c r="I35" s="13"/>
      <c r="J35" s="13"/>
      <c r="K35" s="13"/>
      <c r="L35" s="32"/>
    </row>
    <row r="36" spans="1:12" ht="18" customHeight="1">
      <c r="A36" s="13"/>
      <c r="B36" s="13"/>
      <c r="C36" s="13"/>
      <c r="D36" s="13"/>
      <c r="E36" s="14"/>
      <c r="F36" s="14"/>
      <c r="G36" s="14"/>
      <c r="H36" s="11"/>
      <c r="I36" s="13"/>
      <c r="J36" s="13"/>
      <c r="K36" s="13"/>
      <c r="L36" s="32"/>
    </row>
    <row r="37" spans="1:12" ht="18" customHeight="1">
      <c r="A37" s="13"/>
      <c r="B37" s="13"/>
      <c r="C37" s="13"/>
      <c r="D37" s="13"/>
      <c r="E37" s="14"/>
      <c r="F37" s="14"/>
      <c r="G37" s="14"/>
      <c r="H37" s="11"/>
      <c r="I37" s="13"/>
      <c r="J37" s="13"/>
      <c r="K37" s="13"/>
      <c r="L37" s="32"/>
    </row>
    <row r="38" spans="1:12" ht="18" customHeight="1">
      <c r="A38" s="13"/>
      <c r="B38" s="13"/>
      <c r="C38" s="13"/>
      <c r="D38" s="13"/>
      <c r="E38" s="13"/>
      <c r="F38" s="13"/>
      <c r="G38" s="13"/>
      <c r="I38" s="13"/>
      <c r="J38" s="13"/>
      <c r="K38" s="13"/>
    </row>
    <row r="39" spans="1:12" ht="18" customHeight="1">
      <c r="A39" s="13"/>
      <c r="B39" s="13"/>
      <c r="C39" s="13"/>
      <c r="D39" s="13"/>
      <c r="E39" s="13"/>
      <c r="F39" s="13"/>
      <c r="G39" s="13"/>
      <c r="I39" s="13"/>
      <c r="J39" s="13"/>
      <c r="K39" s="13"/>
    </row>
    <row r="40" spans="1:12" ht="18" customHeight="1">
      <c r="A40" s="13"/>
      <c r="B40" s="13"/>
      <c r="C40" s="13"/>
      <c r="D40" s="13"/>
      <c r="E40" s="13"/>
      <c r="F40" s="13"/>
      <c r="G40" s="13"/>
      <c r="I40" s="13"/>
      <c r="J40" s="13"/>
      <c r="K40" s="13"/>
    </row>
    <row r="41" spans="1:12" ht="18" customHeight="1">
      <c r="A41" s="13"/>
      <c r="B41" s="13"/>
      <c r="C41" s="13"/>
      <c r="D41" s="13"/>
      <c r="E41" s="13"/>
      <c r="F41" s="13"/>
      <c r="G41" s="13"/>
      <c r="I41" s="13"/>
      <c r="J41" s="13"/>
      <c r="K41" s="13"/>
    </row>
    <row r="42" spans="1:12" ht="18" customHeight="1">
      <c r="A42" s="13"/>
      <c r="B42" s="13"/>
      <c r="C42" s="13"/>
      <c r="D42" s="13"/>
      <c r="E42" s="13"/>
      <c r="F42" s="13"/>
      <c r="G42" s="13"/>
      <c r="I42" s="13"/>
      <c r="J42" s="13"/>
      <c r="K42" s="13"/>
    </row>
    <row r="43" spans="1:12" ht="18" customHeight="1">
      <c r="A43" s="13"/>
      <c r="B43" s="13"/>
      <c r="C43" s="13"/>
      <c r="D43" s="13"/>
      <c r="E43" s="13"/>
      <c r="F43" s="13"/>
      <c r="G43" s="13"/>
      <c r="I43" s="13"/>
      <c r="J43" s="13"/>
      <c r="K43" s="13"/>
    </row>
    <row r="44" spans="1:12" ht="18" customHeight="1">
      <c r="A44" s="13"/>
      <c r="B44" s="13"/>
      <c r="C44" s="13"/>
      <c r="D44" s="13"/>
      <c r="E44" s="13"/>
      <c r="F44" s="13"/>
      <c r="G44" s="13"/>
      <c r="I44" s="13"/>
      <c r="J44" s="13"/>
      <c r="K44" s="13"/>
    </row>
    <row r="45" spans="1:12" ht="18" customHeight="1">
      <c r="A45" s="13"/>
      <c r="B45" s="13"/>
      <c r="C45" s="13"/>
      <c r="D45" s="13"/>
      <c r="E45" s="13"/>
      <c r="F45" s="13"/>
      <c r="G45" s="13"/>
      <c r="I45" s="13"/>
      <c r="J45" s="13"/>
      <c r="K45" s="13"/>
    </row>
    <row r="46" spans="1:12" ht="18" customHeight="1">
      <c r="A46" s="13"/>
      <c r="B46" s="13"/>
      <c r="C46" s="13"/>
      <c r="D46" s="13"/>
      <c r="E46" s="13"/>
      <c r="F46" s="13"/>
      <c r="G46" s="13"/>
      <c r="I46" s="13"/>
      <c r="J46" s="13"/>
      <c r="K46" s="13"/>
    </row>
    <row r="47" spans="1:12">
      <c r="A47" s="15"/>
      <c r="B47" s="15"/>
    </row>
    <row r="48" spans="1:12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</row>
  </sheetData>
  <mergeCells count="23">
    <mergeCell ref="A21:D21"/>
    <mergeCell ref="E21:H21"/>
    <mergeCell ref="I21:J21"/>
    <mergeCell ref="A24:D24"/>
    <mergeCell ref="E24:H24"/>
    <mergeCell ref="I24:K24"/>
    <mergeCell ref="A17:J17"/>
    <mergeCell ref="A19:D19"/>
    <mergeCell ref="E19:H19"/>
    <mergeCell ref="I19:J19"/>
    <mergeCell ref="A7:K7"/>
    <mergeCell ref="A8:K8"/>
    <mergeCell ref="C10:D10"/>
    <mergeCell ref="A16:C16"/>
    <mergeCell ref="E16:H16"/>
    <mergeCell ref="A4:E4"/>
    <mergeCell ref="F4:K4"/>
    <mergeCell ref="A5:E5"/>
    <mergeCell ref="A6:K6"/>
    <mergeCell ref="A2:E2"/>
    <mergeCell ref="F2:K2"/>
    <mergeCell ref="A3:E3"/>
    <mergeCell ref="F3:K3"/>
  </mergeCells>
  <phoneticPr fontId="0" type="noConversion"/>
  <conditionalFormatting sqref="F11:F15">
    <cfRule type="cellIs" dxfId="142" priority="4" stopIfTrue="1" operator="lessThan">
      <formula>3</formula>
    </cfRule>
    <cfRule type="cellIs" dxfId="141" priority="5" stopIfTrue="1" operator="lessThan">
      <formula>5</formula>
    </cfRule>
    <cfRule type="cellIs" dxfId="140" priority="6" stopIfTrue="1" operator="notBetween">
      <formula>7</formula>
      <formula>"&lt;7"</formula>
    </cfRule>
  </conditionalFormatting>
  <conditionalFormatting sqref="G11:G15">
    <cfRule type="cellIs" dxfId="139" priority="1" stopIfTrue="1" operator="lessThan">
      <formula>30</formula>
    </cfRule>
    <cfRule type="cellIs" dxfId="138" priority="2" stopIfTrue="1" operator="lessThan">
      <formula>50</formula>
    </cfRule>
    <cfRule type="cellIs" dxfId="137" priority="3" stopIfTrue="1" operator="notBetween">
      <formula>70</formula>
      <formula>"&lt;70"</formula>
    </cfRule>
  </conditionalFormatting>
  <pageMargins left="0.75" right="0.25" top="0.5" bottom="0.5" header="0" footer="0.25"/>
  <pageSetup paperSize="9" orientation="portrait" horizontalDpi="300" verticalDpi="300" r:id="rId1"/>
  <headerFooter alignWithMargins="0">
    <oddFooter>&amp;L&amp;"Times New Roman,Regular"&amp;8&amp;Z&amp;F&amp;R&amp;"Times New Roman,Regular"&amp;10&amp;P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view="pageBreakPreview" topLeftCell="A10" zoomScaleNormal="100" workbookViewId="0">
      <selection activeCell="A27" sqref="A27:XFD27"/>
    </sheetView>
  </sheetViews>
  <sheetFormatPr defaultRowHeight="15"/>
  <cols>
    <col min="1" max="1" width="4.625" style="2" customWidth="1"/>
    <col min="2" max="2" width="8.625" style="2" customWidth="1"/>
    <col min="3" max="3" width="15.625" style="2" customWidth="1"/>
    <col min="4" max="4" width="6.625" style="2" bestFit="1" customWidth="1"/>
    <col min="5" max="5" width="11.625" style="2" customWidth="1"/>
    <col min="6" max="7" width="6.625" style="2" customWidth="1"/>
    <col min="8" max="8" width="7.625" style="2" customWidth="1"/>
    <col min="9" max="9" width="11.625" style="21" customWidth="1"/>
    <col min="10" max="10" width="15.625" style="2" customWidth="1"/>
    <col min="11" max="11" width="3.625" style="21" customWidth="1"/>
    <col min="12" max="16384" width="9" style="2"/>
  </cols>
  <sheetData>
    <row r="1" spans="1:11" ht="18" customHeight="1">
      <c r="A1" s="233" t="s">
        <v>66</v>
      </c>
      <c r="B1" s="233"/>
      <c r="C1" s="233"/>
      <c r="D1" s="233"/>
      <c r="E1" s="233"/>
      <c r="F1" s="226" t="s">
        <v>5</v>
      </c>
      <c r="G1" s="226"/>
      <c r="H1" s="226"/>
      <c r="I1" s="226"/>
      <c r="J1" s="226"/>
    </row>
    <row r="2" spans="1:11" ht="18" customHeight="1">
      <c r="A2" s="226" t="s">
        <v>164</v>
      </c>
      <c r="B2" s="226"/>
      <c r="C2" s="226"/>
      <c r="D2" s="226"/>
      <c r="E2" s="226"/>
      <c r="F2" s="234" t="s">
        <v>6</v>
      </c>
      <c r="G2" s="234"/>
      <c r="H2" s="234"/>
      <c r="I2" s="234"/>
      <c r="J2" s="234"/>
    </row>
    <row r="3" spans="1:11" ht="18" customHeight="1">
      <c r="A3" s="226" t="s">
        <v>165</v>
      </c>
      <c r="B3" s="226"/>
      <c r="C3" s="226"/>
      <c r="D3" s="226"/>
      <c r="E3" s="226"/>
      <c r="F3" s="227"/>
      <c r="G3" s="227"/>
      <c r="H3" s="228"/>
      <c r="I3" s="228"/>
      <c r="J3" s="228"/>
    </row>
    <row r="4" spans="1:11" s="33" customFormat="1" ht="18" customHeight="1">
      <c r="A4" s="229"/>
      <c r="B4" s="229"/>
      <c r="C4" s="230"/>
      <c r="D4" s="230"/>
      <c r="E4" s="230"/>
      <c r="K4" s="34"/>
    </row>
    <row r="5" spans="1:11" ht="50.1" customHeight="1">
      <c r="A5" s="231" t="s">
        <v>1338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</row>
    <row r="6" spans="1:11" s="8" customFormat="1" ht="24.95" customHeight="1">
      <c r="A6" s="239" t="s">
        <v>247</v>
      </c>
      <c r="B6" s="239"/>
      <c r="C6" s="239"/>
      <c r="D6" s="239"/>
      <c r="E6" s="239"/>
      <c r="F6" s="239"/>
      <c r="G6" s="239"/>
      <c r="H6" s="239"/>
      <c r="I6" s="239"/>
      <c r="J6" s="239"/>
      <c r="K6" s="27"/>
    </row>
    <row r="7" spans="1:11" ht="35.1" customHeight="1">
      <c r="A7" s="240" t="s">
        <v>1406</v>
      </c>
      <c r="B7" s="240"/>
      <c r="C7" s="241"/>
      <c r="D7" s="241"/>
      <c r="E7" s="241"/>
      <c r="F7" s="241"/>
      <c r="G7" s="241"/>
      <c r="H7" s="241"/>
      <c r="I7" s="241"/>
      <c r="J7" s="241"/>
      <c r="K7" s="241"/>
    </row>
    <row r="8" spans="1:11" s="8" customFormat="1" ht="15" customHeight="1">
      <c r="A8" s="24"/>
      <c r="B8" s="24"/>
      <c r="C8" s="24"/>
      <c r="D8" s="24"/>
      <c r="E8" s="24"/>
      <c r="F8" s="24"/>
      <c r="G8" s="24"/>
      <c r="H8" s="24"/>
      <c r="I8" s="24"/>
      <c r="J8" s="24"/>
      <c r="K8" s="27"/>
    </row>
    <row r="9" spans="1:11" s="8" customFormat="1" ht="35.1" customHeight="1">
      <c r="A9" s="3" t="s">
        <v>0</v>
      </c>
      <c r="B9" s="3" t="s">
        <v>54</v>
      </c>
      <c r="C9" s="242" t="s">
        <v>7</v>
      </c>
      <c r="D9" s="242"/>
      <c r="E9" s="4" t="s">
        <v>8</v>
      </c>
      <c r="F9" s="35" t="s">
        <v>14</v>
      </c>
      <c r="G9" s="5" t="s">
        <v>1</v>
      </c>
      <c r="H9" s="3" t="s">
        <v>9</v>
      </c>
      <c r="I9" s="5" t="s">
        <v>11</v>
      </c>
      <c r="J9" s="5" t="s">
        <v>10</v>
      </c>
      <c r="K9" s="5" t="s">
        <v>13</v>
      </c>
    </row>
    <row r="10" spans="1:11" s="8" customFormat="1" ht="24.95" customHeight="1">
      <c r="A10" s="6">
        <v>1</v>
      </c>
      <c r="B10" s="105" t="s">
        <v>221</v>
      </c>
      <c r="C10" s="106" t="s">
        <v>222</v>
      </c>
      <c r="D10" s="113" t="s">
        <v>170</v>
      </c>
      <c r="E10" s="107" t="s">
        <v>223</v>
      </c>
      <c r="F10" s="137">
        <v>8.1999999999999993</v>
      </c>
      <c r="G10" s="86">
        <v>80</v>
      </c>
      <c r="H10" s="83" t="str">
        <f t="shared" ref="H10:H18" si="0">IF(AND(F10&gt;=9,G10&gt;=90),"500.000",IF(AND(F10&gt;=8,G10&gt;=80),"425.000",IF(AND(F10&gt;=7,G10&gt;=70),"250.000"," ")))</f>
        <v>425.000</v>
      </c>
      <c r="I10" s="205">
        <f t="shared" ref="I10:I18" si="1">H10*5</f>
        <v>2125000</v>
      </c>
      <c r="J10" s="6"/>
      <c r="K10" s="138"/>
    </row>
    <row r="11" spans="1:11" s="8" customFormat="1" ht="24.95" customHeight="1">
      <c r="A11" s="6">
        <v>2</v>
      </c>
      <c r="B11" s="105" t="s">
        <v>120</v>
      </c>
      <c r="C11" s="106" t="s">
        <v>121</v>
      </c>
      <c r="D11" s="113" t="s">
        <v>122</v>
      </c>
      <c r="E11" s="107" t="s">
        <v>126</v>
      </c>
      <c r="F11" s="137">
        <v>8.4</v>
      </c>
      <c r="G11" s="86">
        <v>87</v>
      </c>
      <c r="H11" s="83" t="str">
        <f t="shared" si="0"/>
        <v>425.000</v>
      </c>
      <c r="I11" s="205">
        <f t="shared" si="1"/>
        <v>2125000</v>
      </c>
      <c r="J11" s="6"/>
      <c r="K11" s="118"/>
    </row>
    <row r="12" spans="1:11" s="8" customFormat="1" ht="24.95" customHeight="1">
      <c r="A12" s="6">
        <v>3</v>
      </c>
      <c r="B12" s="105" t="s">
        <v>477</v>
      </c>
      <c r="C12" s="106" t="s">
        <v>478</v>
      </c>
      <c r="D12" s="113" t="s">
        <v>249</v>
      </c>
      <c r="E12" s="107" t="s">
        <v>476</v>
      </c>
      <c r="F12" s="137">
        <v>8.5</v>
      </c>
      <c r="G12" s="86">
        <v>81</v>
      </c>
      <c r="H12" s="83" t="str">
        <f t="shared" si="0"/>
        <v>425.000</v>
      </c>
      <c r="I12" s="205">
        <f t="shared" si="1"/>
        <v>2125000</v>
      </c>
      <c r="J12" s="6"/>
      <c r="K12" s="138"/>
    </row>
    <row r="13" spans="1:11" s="8" customFormat="1" ht="24.95" customHeight="1">
      <c r="A13" s="6">
        <v>4</v>
      </c>
      <c r="B13" s="105" t="s">
        <v>479</v>
      </c>
      <c r="C13" s="106" t="s">
        <v>480</v>
      </c>
      <c r="D13" s="113" t="s">
        <v>112</v>
      </c>
      <c r="E13" s="107" t="s">
        <v>127</v>
      </c>
      <c r="F13" s="137">
        <v>8.6</v>
      </c>
      <c r="G13" s="86">
        <v>89</v>
      </c>
      <c r="H13" s="83" t="str">
        <f t="shared" si="0"/>
        <v>425.000</v>
      </c>
      <c r="I13" s="205">
        <f t="shared" si="1"/>
        <v>2125000</v>
      </c>
      <c r="J13" s="6"/>
      <c r="K13" s="118" t="s">
        <v>70</v>
      </c>
    </row>
    <row r="14" spans="1:11" s="8" customFormat="1" ht="24.95" customHeight="1">
      <c r="A14" s="6">
        <v>5</v>
      </c>
      <c r="B14" s="105" t="s">
        <v>230</v>
      </c>
      <c r="C14" s="106" t="s">
        <v>231</v>
      </c>
      <c r="D14" s="113" t="s">
        <v>155</v>
      </c>
      <c r="E14" s="107" t="s">
        <v>128</v>
      </c>
      <c r="F14" s="137">
        <v>8.3000000000000007</v>
      </c>
      <c r="G14" s="86">
        <v>98</v>
      </c>
      <c r="H14" s="83" t="str">
        <f t="shared" si="0"/>
        <v>425.000</v>
      </c>
      <c r="I14" s="205">
        <f t="shared" si="1"/>
        <v>2125000</v>
      </c>
      <c r="J14" s="6"/>
      <c r="K14" s="118" t="s">
        <v>70</v>
      </c>
    </row>
    <row r="15" spans="1:11" s="8" customFormat="1" ht="24.95" customHeight="1">
      <c r="A15" s="6">
        <v>6</v>
      </c>
      <c r="B15" s="105" t="s">
        <v>228</v>
      </c>
      <c r="C15" s="106" t="s">
        <v>229</v>
      </c>
      <c r="D15" s="113" t="s">
        <v>123</v>
      </c>
      <c r="E15" s="107" t="s">
        <v>127</v>
      </c>
      <c r="F15" s="137">
        <v>8.6</v>
      </c>
      <c r="G15" s="86">
        <v>76</v>
      </c>
      <c r="H15" s="83" t="str">
        <f t="shared" si="0"/>
        <v>250.000</v>
      </c>
      <c r="I15" s="84">
        <f t="shared" si="1"/>
        <v>1250000</v>
      </c>
      <c r="J15" s="6"/>
      <c r="K15" s="118" t="s">
        <v>70</v>
      </c>
    </row>
    <row r="16" spans="1:11" s="8" customFormat="1" ht="24.95" customHeight="1">
      <c r="A16" s="6">
        <v>7</v>
      </c>
      <c r="B16" s="105" t="s">
        <v>473</v>
      </c>
      <c r="C16" s="106" t="s">
        <v>474</v>
      </c>
      <c r="D16" s="113" t="s">
        <v>475</v>
      </c>
      <c r="E16" s="107" t="s">
        <v>476</v>
      </c>
      <c r="F16" s="137">
        <v>8.1999999999999993</v>
      </c>
      <c r="G16" s="86">
        <v>75</v>
      </c>
      <c r="H16" s="83" t="str">
        <f t="shared" si="0"/>
        <v>250.000</v>
      </c>
      <c r="I16" s="84">
        <f t="shared" si="1"/>
        <v>1250000</v>
      </c>
      <c r="J16" s="6"/>
      <c r="K16" s="82"/>
    </row>
    <row r="17" spans="1:11" s="8" customFormat="1" ht="24.95" customHeight="1">
      <c r="A17" s="6">
        <v>8</v>
      </c>
      <c r="B17" s="105" t="s">
        <v>483</v>
      </c>
      <c r="C17" s="106" t="s">
        <v>484</v>
      </c>
      <c r="D17" s="113" t="s">
        <v>123</v>
      </c>
      <c r="E17" s="107" t="s">
        <v>128</v>
      </c>
      <c r="F17" s="137">
        <v>7.8</v>
      </c>
      <c r="G17" s="86">
        <v>85</v>
      </c>
      <c r="H17" s="83" t="str">
        <f t="shared" si="0"/>
        <v>250.000</v>
      </c>
      <c r="I17" s="88">
        <f t="shared" si="1"/>
        <v>1250000</v>
      </c>
      <c r="J17" s="6"/>
      <c r="K17" s="118" t="s">
        <v>70</v>
      </c>
    </row>
    <row r="18" spans="1:11" s="8" customFormat="1" ht="24.95" customHeight="1">
      <c r="A18" s="6">
        <v>9</v>
      </c>
      <c r="B18" s="105" t="s">
        <v>481</v>
      </c>
      <c r="C18" s="106" t="s">
        <v>482</v>
      </c>
      <c r="D18" s="113" t="s">
        <v>219</v>
      </c>
      <c r="E18" s="107" t="s">
        <v>128</v>
      </c>
      <c r="F18" s="137">
        <v>7.7</v>
      </c>
      <c r="G18" s="86">
        <v>80</v>
      </c>
      <c r="H18" s="83" t="str">
        <f t="shared" si="0"/>
        <v>250.000</v>
      </c>
      <c r="I18" s="84">
        <f t="shared" si="1"/>
        <v>1250000</v>
      </c>
      <c r="J18" s="6"/>
      <c r="K18" s="118" t="s">
        <v>70</v>
      </c>
    </row>
    <row r="19" spans="1:11" s="8" customFormat="1" ht="24.95" customHeight="1">
      <c r="A19" s="6">
        <v>10</v>
      </c>
      <c r="B19" s="105" t="s">
        <v>471</v>
      </c>
      <c r="C19" s="106" t="s">
        <v>472</v>
      </c>
      <c r="D19" s="113" t="s">
        <v>258</v>
      </c>
      <c r="E19" s="107" t="s">
        <v>126</v>
      </c>
      <c r="F19" s="137">
        <v>7.3</v>
      </c>
      <c r="G19" s="86">
        <v>87</v>
      </c>
      <c r="H19" s="83" t="str">
        <f>IF(AND(F19&gt;=9,G19&gt;=90),"500.000",IF(AND(F19&gt;=8,G19&gt;=80),"425.000",IF(AND(F19&gt;=7,G19&gt;=70),"250.000"," ")))</f>
        <v>250.000</v>
      </c>
      <c r="I19" s="88">
        <f>H19*5</f>
        <v>1250000</v>
      </c>
      <c r="J19" s="6"/>
      <c r="K19" s="107"/>
    </row>
    <row r="20" spans="1:11" s="8" customFormat="1" ht="24.95" customHeight="1">
      <c r="A20" s="6">
        <v>11</v>
      </c>
      <c r="B20" s="105" t="s">
        <v>116</v>
      </c>
      <c r="C20" s="106" t="s">
        <v>117</v>
      </c>
      <c r="D20" s="113" t="s">
        <v>107</v>
      </c>
      <c r="E20" s="107" t="s">
        <v>124</v>
      </c>
      <c r="F20" s="137">
        <v>7.2</v>
      </c>
      <c r="G20" s="86">
        <v>80</v>
      </c>
      <c r="H20" s="83" t="str">
        <f>IF(AND(F20&gt;=9,G20&gt;=90),"500.000",IF(AND(F20&gt;=8,G20&gt;=80),"425.000",IF(AND(F20&gt;=7,G20&gt;=70),"250.000"," ")))</f>
        <v>250.000</v>
      </c>
      <c r="I20" s="84">
        <f>H20*5</f>
        <v>1250000</v>
      </c>
      <c r="J20" s="6"/>
      <c r="K20" s="184"/>
    </row>
    <row r="21" spans="1:11" s="8" customFormat="1" ht="24.95" customHeight="1">
      <c r="A21" s="6">
        <v>12</v>
      </c>
      <c r="B21" s="105" t="s">
        <v>118</v>
      </c>
      <c r="C21" s="106" t="s">
        <v>119</v>
      </c>
      <c r="D21" s="113" t="s">
        <v>87</v>
      </c>
      <c r="E21" s="107" t="s">
        <v>125</v>
      </c>
      <c r="F21" s="137">
        <v>7.1</v>
      </c>
      <c r="G21" s="86">
        <v>80</v>
      </c>
      <c r="H21" s="83" t="str">
        <f>IF(AND(F21&gt;=9,G21&gt;=90),"500.000",IF(AND(F21&gt;=8,G21&gt;=80),"425.000",IF(AND(F21&gt;=7,G21&gt;=70),"250.000"," ")))</f>
        <v>250.000</v>
      </c>
      <c r="I21" s="88">
        <f>H21*5</f>
        <v>1250000</v>
      </c>
      <c r="J21" s="6"/>
      <c r="K21" s="191"/>
    </row>
    <row r="22" spans="1:11" s="8" customFormat="1" ht="30" customHeight="1">
      <c r="A22" s="243" t="s">
        <v>3</v>
      </c>
      <c r="B22" s="243"/>
      <c r="C22" s="243"/>
      <c r="D22" s="9">
        <f>A21</f>
        <v>12</v>
      </c>
      <c r="E22" s="245" t="s">
        <v>1340</v>
      </c>
      <c r="F22" s="246"/>
      <c r="G22" s="246"/>
      <c r="H22" s="247"/>
      <c r="I22" s="26">
        <f>SUM(I10:I21)</f>
        <v>19375000</v>
      </c>
      <c r="J22" s="56"/>
      <c r="K22" s="3"/>
    </row>
    <row r="23" spans="1:11" ht="30" customHeight="1">
      <c r="A23" s="235" t="s">
        <v>1341</v>
      </c>
      <c r="B23" s="236"/>
      <c r="C23" s="236"/>
      <c r="D23" s="236"/>
      <c r="E23" s="236"/>
      <c r="F23" s="236"/>
      <c r="G23" s="236"/>
      <c r="H23" s="236"/>
      <c r="I23" s="236"/>
      <c r="J23" s="237"/>
      <c r="K23" s="23"/>
    </row>
    <row r="24" spans="1:11" ht="20.100000000000001" customHeight="1">
      <c r="A24" s="12"/>
      <c r="B24" s="12"/>
      <c r="C24" s="12"/>
      <c r="D24" s="12"/>
      <c r="E24" s="12"/>
      <c r="F24" s="12"/>
      <c r="G24" s="12"/>
      <c r="H24" s="12"/>
      <c r="I24" s="22"/>
      <c r="J24" s="12"/>
      <c r="K24" s="17"/>
    </row>
    <row r="25" spans="1:11" s="8" customFormat="1" ht="20.100000000000001" customHeight="1">
      <c r="A25" s="238" t="s">
        <v>161</v>
      </c>
      <c r="B25" s="238"/>
      <c r="C25" s="238"/>
      <c r="D25" s="238"/>
      <c r="E25" s="238" t="s">
        <v>67</v>
      </c>
      <c r="F25" s="238"/>
      <c r="G25" s="238"/>
      <c r="H25" s="238"/>
      <c r="I25" s="238" t="s">
        <v>41</v>
      </c>
      <c r="J25" s="238"/>
      <c r="K25" s="28"/>
    </row>
    <row r="26" spans="1:11" ht="20.100000000000001" customHeight="1">
      <c r="K26" s="17"/>
    </row>
    <row r="27" spans="1:11" s="224" customFormat="1" ht="20.100000000000001" customHeight="1">
      <c r="A27" s="244" t="s">
        <v>53</v>
      </c>
      <c r="B27" s="244"/>
      <c r="C27" s="244"/>
      <c r="D27" s="244"/>
      <c r="E27" s="244" t="s">
        <v>53</v>
      </c>
      <c r="F27" s="244"/>
      <c r="G27" s="244"/>
      <c r="H27" s="244"/>
      <c r="I27" s="244" t="s">
        <v>53</v>
      </c>
      <c r="J27" s="244"/>
      <c r="K27" s="225"/>
    </row>
    <row r="28" spans="1:11" ht="20.100000000000001" customHeight="1">
      <c r="K28" s="17"/>
    </row>
    <row r="29" spans="1:11" ht="20.100000000000001" customHeight="1">
      <c r="K29" s="17"/>
    </row>
    <row r="30" spans="1:11" ht="20.100000000000001" customHeight="1">
      <c r="A30" s="234" t="s">
        <v>455</v>
      </c>
      <c r="B30" s="234"/>
      <c r="C30" s="234"/>
      <c r="D30" s="234"/>
      <c r="E30" s="234" t="s">
        <v>68</v>
      </c>
      <c r="F30" s="234"/>
      <c r="G30" s="234"/>
      <c r="H30" s="234"/>
      <c r="I30" s="234" t="s">
        <v>62</v>
      </c>
      <c r="J30" s="234"/>
      <c r="K30" s="17"/>
    </row>
    <row r="31" spans="1:11" ht="20.100000000000001" customHeight="1"/>
    <row r="32" spans="1:11" ht="20.100000000000001" customHeight="1"/>
    <row r="33" spans="1:11" ht="20.100000000000001" customHeight="1">
      <c r="A33" s="6">
        <v>1</v>
      </c>
      <c r="B33" s="105" t="s">
        <v>466</v>
      </c>
      <c r="C33" s="106" t="s">
        <v>467</v>
      </c>
      <c r="D33" s="113" t="s">
        <v>468</v>
      </c>
      <c r="E33" s="107" t="s">
        <v>469</v>
      </c>
      <c r="F33" s="137">
        <v>7.6</v>
      </c>
      <c r="G33" s="86">
        <v>74</v>
      </c>
      <c r="H33" s="83" t="str">
        <f>IF(AND(F33&gt;=9,G33&gt;=90),"500.000",IF(AND(F33&gt;=8,G33&gt;=80),"425.000",IF(AND(F33&gt;=7,G33&gt;=70),"250.000"," ")))</f>
        <v>250.000</v>
      </c>
      <c r="I33" s="84">
        <f>H33*5</f>
        <v>1250000</v>
      </c>
      <c r="J33" s="6"/>
      <c r="K33" s="82"/>
    </row>
    <row r="34" spans="1:11" ht="20.100000000000001" customHeight="1">
      <c r="A34" s="6">
        <v>2</v>
      </c>
      <c r="B34" s="105" t="s">
        <v>464</v>
      </c>
      <c r="C34" s="106" t="s">
        <v>465</v>
      </c>
      <c r="D34" s="113" t="s">
        <v>260</v>
      </c>
      <c r="E34" s="107" t="s">
        <v>223</v>
      </c>
      <c r="F34" s="137">
        <v>7.5</v>
      </c>
      <c r="G34" s="86">
        <v>74</v>
      </c>
      <c r="H34" s="83" t="str">
        <f>IF(AND(F34&gt;=9,G34&gt;=90),"500.000",IF(AND(F34&gt;=8,G34&gt;=80),"425.000",IF(AND(F34&gt;=7,G34&gt;=70),"250.000"," ")))</f>
        <v>250.000</v>
      </c>
      <c r="I34" s="84">
        <f>H34*5</f>
        <v>1250000</v>
      </c>
      <c r="J34" s="6"/>
      <c r="K34" s="138"/>
    </row>
    <row r="35" spans="1:11" ht="20.100000000000001" customHeight="1">
      <c r="A35" s="6">
        <v>3</v>
      </c>
      <c r="B35" s="105" t="s">
        <v>461</v>
      </c>
      <c r="C35" s="106" t="s">
        <v>462</v>
      </c>
      <c r="D35" s="113" t="s">
        <v>463</v>
      </c>
      <c r="E35" s="107" t="s">
        <v>223</v>
      </c>
      <c r="F35" s="137">
        <v>7.2</v>
      </c>
      <c r="G35" s="86">
        <v>72</v>
      </c>
      <c r="H35" s="83" t="str">
        <f>IF(AND(F35&gt;=9,G35&gt;=90),"500.000",IF(AND(F35&gt;=8,G35&gt;=80),"425.000",IF(AND(F35&gt;=7,G35&gt;=70),"250.000"," ")))</f>
        <v>250.000</v>
      </c>
      <c r="I35" s="84">
        <f>H35*5</f>
        <v>1250000</v>
      </c>
      <c r="J35" s="6"/>
      <c r="K35" s="184"/>
    </row>
    <row r="36" spans="1:11" ht="20.100000000000001" customHeight="1">
      <c r="A36" s="6">
        <v>4</v>
      </c>
      <c r="B36" s="105" t="s">
        <v>470</v>
      </c>
      <c r="C36" s="106" t="s">
        <v>275</v>
      </c>
      <c r="D36" s="113" t="s">
        <v>359</v>
      </c>
      <c r="E36" s="107" t="s">
        <v>469</v>
      </c>
      <c r="F36" s="137">
        <v>7.1</v>
      </c>
      <c r="G36" s="86">
        <v>74</v>
      </c>
      <c r="H36" s="83" t="str">
        <f>IF(AND(F36&gt;=9,G36&gt;=90),"500.000",IF(AND(F36&gt;=8,G36&gt;=80),"425.000",IF(AND(F36&gt;=7,G36&gt;=70),"250.000"," ")))</f>
        <v>250.000</v>
      </c>
      <c r="I36" s="84">
        <f>H36*5</f>
        <v>1250000</v>
      </c>
      <c r="J36" s="6"/>
      <c r="K36" s="170"/>
    </row>
    <row r="37" spans="1:11" ht="20.100000000000001" customHeight="1"/>
    <row r="38" spans="1:11" ht="20.100000000000001" customHeight="1"/>
    <row r="39" spans="1:11" ht="20.100000000000001" customHeight="1"/>
    <row r="40" spans="1:11" ht="20.100000000000001" customHeight="1"/>
    <row r="41" spans="1:11" ht="20.100000000000001" customHeight="1"/>
    <row r="42" spans="1:11" ht="20.100000000000001" customHeight="1"/>
    <row r="43" spans="1:11" ht="20.100000000000001" customHeight="1"/>
    <row r="44" spans="1:11" ht="20.100000000000001" customHeight="1"/>
    <row r="45" spans="1:11" ht="20.100000000000001" customHeight="1"/>
  </sheetData>
  <sortState ref="A24:K25">
    <sortCondition descending="1" ref="G24:G25"/>
  </sortState>
  <mergeCells count="23">
    <mergeCell ref="A22:C22"/>
    <mergeCell ref="E22:H22"/>
    <mergeCell ref="A1:E1"/>
    <mergeCell ref="F1:J1"/>
    <mergeCell ref="A2:E2"/>
    <mergeCell ref="F2:J2"/>
    <mergeCell ref="A3:E3"/>
    <mergeCell ref="F3:J3"/>
    <mergeCell ref="A4:E4"/>
    <mergeCell ref="A5:K5"/>
    <mergeCell ref="A6:J6"/>
    <mergeCell ref="A7:K7"/>
    <mergeCell ref="C9:D9"/>
    <mergeCell ref="A30:D30"/>
    <mergeCell ref="E30:H30"/>
    <mergeCell ref="I30:J30"/>
    <mergeCell ref="A23:J23"/>
    <mergeCell ref="A25:D25"/>
    <mergeCell ref="E25:H25"/>
    <mergeCell ref="I25:J25"/>
    <mergeCell ref="A27:D27"/>
    <mergeCell ref="E27:H27"/>
    <mergeCell ref="I27:J27"/>
  </mergeCells>
  <phoneticPr fontId="3" type="noConversion"/>
  <conditionalFormatting sqref="F10:F21">
    <cfRule type="cellIs" dxfId="136" priority="10" stopIfTrue="1" operator="lessThan">
      <formula>3</formula>
    </cfRule>
    <cfRule type="cellIs" dxfId="135" priority="11" stopIfTrue="1" operator="lessThan">
      <formula>5</formula>
    </cfRule>
    <cfRule type="cellIs" dxfId="134" priority="12" stopIfTrue="1" operator="notBetween">
      <formula>7</formula>
      <formula>"&lt;7"</formula>
    </cfRule>
  </conditionalFormatting>
  <conditionalFormatting sqref="G10:G21">
    <cfRule type="cellIs" dxfId="133" priority="7" stopIfTrue="1" operator="lessThan">
      <formula>30</formula>
    </cfRule>
    <cfRule type="cellIs" dxfId="132" priority="8" stopIfTrue="1" operator="lessThan">
      <formula>50</formula>
    </cfRule>
    <cfRule type="cellIs" dxfId="131" priority="9" stopIfTrue="1" operator="notBetween">
      <formula>70</formula>
      <formula>"&lt;70"</formula>
    </cfRule>
  </conditionalFormatting>
  <conditionalFormatting sqref="F33:F36">
    <cfRule type="cellIs" dxfId="130" priority="4" stopIfTrue="1" operator="lessThan">
      <formula>3</formula>
    </cfRule>
    <cfRule type="cellIs" dxfId="129" priority="5" stopIfTrue="1" operator="lessThan">
      <formula>5</formula>
    </cfRule>
    <cfRule type="cellIs" dxfId="128" priority="6" stopIfTrue="1" operator="notBetween">
      <formula>7</formula>
      <formula>"&lt;7"</formula>
    </cfRule>
  </conditionalFormatting>
  <conditionalFormatting sqref="G33:G36">
    <cfRule type="cellIs" dxfId="127" priority="1" stopIfTrue="1" operator="lessThan">
      <formula>30</formula>
    </cfRule>
    <cfRule type="cellIs" dxfId="126" priority="2" stopIfTrue="1" operator="lessThan">
      <formula>50</formula>
    </cfRule>
    <cfRule type="cellIs" dxfId="125" priority="3" stopIfTrue="1" operator="notBetween">
      <formula>70</formula>
      <formula>"&lt;70"</formula>
    </cfRule>
  </conditionalFormatting>
  <pageMargins left="0.75" right="0.25" top="0.5" bottom="0.5" header="0" footer="0.25"/>
  <pageSetup paperSize="9" scale="9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view="pageBreakPreview" topLeftCell="A14" zoomScaleNormal="100" workbookViewId="0">
      <selection activeCell="A35" sqref="A35:XFD35"/>
    </sheetView>
  </sheetViews>
  <sheetFormatPr defaultRowHeight="15"/>
  <cols>
    <col min="1" max="1" width="4.625" style="2" customWidth="1"/>
    <col min="2" max="2" width="9.625" style="2" customWidth="1"/>
    <col min="3" max="3" width="17.375" style="2" bestFit="1" customWidth="1"/>
    <col min="4" max="4" width="6.625" style="2" bestFit="1" customWidth="1"/>
    <col min="5" max="5" width="10.625" style="2" customWidth="1"/>
    <col min="6" max="7" width="6.625" style="2" customWidth="1"/>
    <col min="8" max="8" width="7.625" style="2" customWidth="1"/>
    <col min="9" max="9" width="11.625" style="21" customWidth="1"/>
    <col min="10" max="10" width="17.625" style="2" customWidth="1"/>
    <col min="11" max="11" width="8.375" style="2" hidden="1" customWidth="1"/>
    <col min="12" max="12" width="3.625" style="21" customWidth="1"/>
    <col min="13" max="16384" width="9" style="2"/>
  </cols>
  <sheetData>
    <row r="1" spans="1:12" ht="18" customHeight="1">
      <c r="A1" s="233" t="s">
        <v>66</v>
      </c>
      <c r="B1" s="233"/>
      <c r="C1" s="233"/>
      <c r="D1" s="233"/>
      <c r="E1" s="233"/>
      <c r="F1" s="226" t="s">
        <v>5</v>
      </c>
      <c r="G1" s="226"/>
      <c r="H1" s="226"/>
      <c r="I1" s="226"/>
      <c r="J1" s="226"/>
      <c r="K1" s="226"/>
    </row>
    <row r="2" spans="1:12" ht="18" customHeight="1">
      <c r="A2" s="226" t="s">
        <v>164</v>
      </c>
      <c r="B2" s="226"/>
      <c r="C2" s="226"/>
      <c r="D2" s="226"/>
      <c r="E2" s="226"/>
      <c r="F2" s="234" t="s">
        <v>6</v>
      </c>
      <c r="G2" s="234"/>
      <c r="H2" s="234"/>
      <c r="I2" s="234"/>
      <c r="J2" s="234"/>
      <c r="K2" s="234"/>
    </row>
    <row r="3" spans="1:12" ht="18" customHeight="1">
      <c r="A3" s="226" t="s">
        <v>165</v>
      </c>
      <c r="B3" s="226"/>
      <c r="C3" s="226"/>
      <c r="D3" s="226"/>
      <c r="E3" s="226"/>
      <c r="F3" s="227"/>
      <c r="G3" s="227"/>
      <c r="H3" s="228"/>
      <c r="I3" s="228"/>
      <c r="J3" s="228"/>
      <c r="K3" s="228"/>
    </row>
    <row r="4" spans="1:12" s="33" customFormat="1" ht="18" customHeight="1">
      <c r="A4" s="229"/>
      <c r="B4" s="229"/>
      <c r="C4" s="230"/>
      <c r="D4" s="230"/>
      <c r="E4" s="230"/>
      <c r="L4" s="34"/>
    </row>
    <row r="5" spans="1:12" ht="45" customHeight="1">
      <c r="A5" s="231" t="s">
        <v>1338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</row>
    <row r="6" spans="1:12" s="8" customFormat="1" ht="24.95" customHeight="1">
      <c r="A6" s="239" t="s">
        <v>246</v>
      </c>
      <c r="B6" s="239"/>
      <c r="C6" s="239"/>
      <c r="D6" s="239"/>
      <c r="E6" s="239"/>
      <c r="F6" s="239"/>
      <c r="G6" s="239"/>
      <c r="H6" s="239"/>
      <c r="I6" s="239"/>
      <c r="J6" s="239"/>
      <c r="K6" s="239"/>
      <c r="L6" s="27"/>
    </row>
    <row r="7" spans="1:12" ht="30" customHeight="1">
      <c r="A7" s="240" t="s">
        <v>1407</v>
      </c>
      <c r="B7" s="240"/>
      <c r="C7" s="241"/>
      <c r="D7" s="241"/>
      <c r="E7" s="241"/>
      <c r="F7" s="241"/>
      <c r="G7" s="241"/>
      <c r="H7" s="241"/>
      <c r="I7" s="241"/>
      <c r="J7" s="241"/>
      <c r="K7" s="241"/>
      <c r="L7" s="16"/>
    </row>
    <row r="8" spans="1:12" s="8" customFormat="1" ht="15" customHeight="1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7"/>
    </row>
    <row r="9" spans="1:12" s="8" customFormat="1" ht="30" customHeight="1">
      <c r="A9" s="3" t="s">
        <v>0</v>
      </c>
      <c r="B9" s="3" t="s">
        <v>54</v>
      </c>
      <c r="C9" s="242" t="s">
        <v>7</v>
      </c>
      <c r="D9" s="242"/>
      <c r="E9" s="4" t="s">
        <v>8</v>
      </c>
      <c r="F9" s="35" t="s">
        <v>14</v>
      </c>
      <c r="G9" s="5" t="s">
        <v>1</v>
      </c>
      <c r="H9" s="3" t="s">
        <v>9</v>
      </c>
      <c r="I9" s="5" t="s">
        <v>11</v>
      </c>
      <c r="J9" s="5" t="s">
        <v>10</v>
      </c>
      <c r="K9" s="3" t="s">
        <v>2</v>
      </c>
      <c r="L9" s="5" t="s">
        <v>13</v>
      </c>
    </row>
    <row r="10" spans="1:12" s="8" customFormat="1" ht="20.100000000000001" customHeight="1">
      <c r="A10" s="6">
        <v>1</v>
      </c>
      <c r="B10" s="108" t="s">
        <v>173</v>
      </c>
      <c r="C10" s="109" t="s">
        <v>174</v>
      </c>
      <c r="D10" s="110" t="s">
        <v>85</v>
      </c>
      <c r="E10" s="107" t="s">
        <v>175</v>
      </c>
      <c r="F10" s="112">
        <v>8.6</v>
      </c>
      <c r="G10" s="111">
        <v>80</v>
      </c>
      <c r="H10" s="83" t="str">
        <f t="shared" ref="H10:H28" si="0">IF(AND(F10&gt;=9,G10&gt;=90),"500.000",IF(AND(F10&gt;=8,G10&gt;=80),"425.000",IF(AND(F10&gt;=7,G10&gt;=70),"250.000"," ")))</f>
        <v>425.000</v>
      </c>
      <c r="I10" s="205">
        <f t="shared" ref="I10:I28" si="1">H10*5</f>
        <v>2125000</v>
      </c>
      <c r="J10" s="6"/>
      <c r="K10" s="87"/>
      <c r="L10" s="140"/>
    </row>
    <row r="11" spans="1:12" s="8" customFormat="1" ht="20.100000000000001" customHeight="1">
      <c r="A11" s="6">
        <v>2</v>
      </c>
      <c r="B11" s="108" t="s">
        <v>180</v>
      </c>
      <c r="C11" s="109" t="s">
        <v>181</v>
      </c>
      <c r="D11" s="110" t="s">
        <v>84</v>
      </c>
      <c r="E11" s="107" t="s">
        <v>182</v>
      </c>
      <c r="F11" s="112">
        <v>8.5399999999999991</v>
      </c>
      <c r="G11" s="111">
        <v>80</v>
      </c>
      <c r="H11" s="83" t="str">
        <f t="shared" si="0"/>
        <v>425.000</v>
      </c>
      <c r="I11" s="205">
        <f t="shared" si="1"/>
        <v>2125000</v>
      </c>
      <c r="J11" s="6"/>
      <c r="K11" s="87"/>
      <c r="L11" s="86"/>
    </row>
    <row r="12" spans="1:12" s="8" customFormat="1" ht="20.100000000000001" customHeight="1">
      <c r="A12" s="6">
        <v>3</v>
      </c>
      <c r="B12" s="108" t="s">
        <v>521</v>
      </c>
      <c r="C12" s="109" t="s">
        <v>522</v>
      </c>
      <c r="D12" s="110" t="s">
        <v>172</v>
      </c>
      <c r="E12" s="107" t="s">
        <v>208</v>
      </c>
      <c r="F12" s="112">
        <v>8.7799999999999994</v>
      </c>
      <c r="G12" s="111">
        <v>82</v>
      </c>
      <c r="H12" s="83" t="str">
        <f t="shared" si="0"/>
        <v>425.000</v>
      </c>
      <c r="I12" s="205">
        <f t="shared" si="1"/>
        <v>2125000</v>
      </c>
      <c r="J12" s="6"/>
      <c r="K12" s="87"/>
      <c r="L12" s="115"/>
    </row>
    <row r="13" spans="1:12" s="8" customFormat="1" ht="20.100000000000001" customHeight="1">
      <c r="A13" s="6">
        <v>4</v>
      </c>
      <c r="B13" s="108" t="s">
        <v>523</v>
      </c>
      <c r="C13" s="109" t="s">
        <v>524</v>
      </c>
      <c r="D13" s="110" t="s">
        <v>219</v>
      </c>
      <c r="E13" s="107" t="s">
        <v>211</v>
      </c>
      <c r="F13" s="112">
        <v>8.3699999999999992</v>
      </c>
      <c r="G13" s="111">
        <v>85</v>
      </c>
      <c r="H13" s="83" t="str">
        <f t="shared" si="0"/>
        <v>425.000</v>
      </c>
      <c r="I13" s="205">
        <f t="shared" si="1"/>
        <v>2125000</v>
      </c>
      <c r="J13" s="6"/>
      <c r="K13" s="87"/>
      <c r="L13" s="118" t="s">
        <v>70</v>
      </c>
    </row>
    <row r="14" spans="1:12" s="8" customFormat="1" ht="20.100000000000001" customHeight="1">
      <c r="A14" s="6">
        <v>5</v>
      </c>
      <c r="B14" s="108" t="s">
        <v>526</v>
      </c>
      <c r="C14" s="109" t="s">
        <v>527</v>
      </c>
      <c r="D14" s="110" t="s">
        <v>104</v>
      </c>
      <c r="E14" s="107" t="s">
        <v>204</v>
      </c>
      <c r="F14" s="112">
        <v>8.83</v>
      </c>
      <c r="G14" s="111">
        <v>80</v>
      </c>
      <c r="H14" s="83" t="str">
        <f t="shared" si="0"/>
        <v>425.000</v>
      </c>
      <c r="I14" s="205">
        <f t="shared" si="1"/>
        <v>2125000</v>
      </c>
      <c r="J14" s="6"/>
      <c r="K14" s="87"/>
      <c r="L14" s="115"/>
    </row>
    <row r="15" spans="1:12" s="8" customFormat="1" ht="20.100000000000001" customHeight="1">
      <c r="A15" s="6">
        <v>6</v>
      </c>
      <c r="B15" s="108" t="s">
        <v>537</v>
      </c>
      <c r="C15" s="109" t="s">
        <v>538</v>
      </c>
      <c r="D15" s="110" t="s">
        <v>92</v>
      </c>
      <c r="E15" s="107" t="s">
        <v>213</v>
      </c>
      <c r="F15" s="112">
        <v>8.85</v>
      </c>
      <c r="G15" s="111">
        <v>81</v>
      </c>
      <c r="H15" s="83" t="str">
        <f t="shared" si="0"/>
        <v>425.000</v>
      </c>
      <c r="I15" s="205">
        <f t="shared" si="1"/>
        <v>2125000</v>
      </c>
      <c r="J15" s="6"/>
      <c r="K15" s="87"/>
      <c r="L15" s="115"/>
    </row>
    <row r="16" spans="1:12" s="8" customFormat="1" ht="20.100000000000001" customHeight="1">
      <c r="A16" s="6">
        <v>7</v>
      </c>
      <c r="B16" s="108" t="s">
        <v>215</v>
      </c>
      <c r="C16" s="109" t="s">
        <v>216</v>
      </c>
      <c r="D16" s="110" t="s">
        <v>97</v>
      </c>
      <c r="E16" s="107" t="s">
        <v>214</v>
      </c>
      <c r="F16" s="112">
        <v>8.8699999999999992</v>
      </c>
      <c r="G16" s="111">
        <v>81</v>
      </c>
      <c r="H16" s="83" t="str">
        <f t="shared" si="0"/>
        <v>425.000</v>
      </c>
      <c r="I16" s="205">
        <f t="shared" si="1"/>
        <v>2125000</v>
      </c>
      <c r="J16" s="6"/>
      <c r="K16" s="87"/>
      <c r="L16" s="115"/>
    </row>
    <row r="17" spans="1:12" s="8" customFormat="1" ht="20.100000000000001" customHeight="1">
      <c r="A17" s="6">
        <v>8</v>
      </c>
      <c r="B17" s="108" t="s">
        <v>205</v>
      </c>
      <c r="C17" s="109" t="s">
        <v>206</v>
      </c>
      <c r="D17" s="110" t="s">
        <v>82</v>
      </c>
      <c r="E17" s="107" t="s">
        <v>204</v>
      </c>
      <c r="F17" s="112">
        <v>8.6199999999999992</v>
      </c>
      <c r="G17" s="111">
        <v>74</v>
      </c>
      <c r="H17" s="83" t="str">
        <f t="shared" si="0"/>
        <v>250.000</v>
      </c>
      <c r="I17" s="84">
        <f t="shared" si="1"/>
        <v>1250000</v>
      </c>
      <c r="J17" s="6"/>
      <c r="K17" s="87"/>
      <c r="L17" s="86"/>
    </row>
    <row r="18" spans="1:12" s="8" customFormat="1" ht="20.100000000000001" customHeight="1">
      <c r="A18" s="6">
        <v>9</v>
      </c>
      <c r="B18" s="108" t="s">
        <v>532</v>
      </c>
      <c r="C18" s="109" t="s">
        <v>533</v>
      </c>
      <c r="D18" s="110" t="s">
        <v>534</v>
      </c>
      <c r="E18" s="107" t="s">
        <v>531</v>
      </c>
      <c r="F18" s="112">
        <v>8.6199999999999992</v>
      </c>
      <c r="G18" s="111">
        <v>74</v>
      </c>
      <c r="H18" s="83" t="str">
        <f t="shared" si="0"/>
        <v>250.000</v>
      </c>
      <c r="I18" s="84">
        <f t="shared" si="1"/>
        <v>1250000</v>
      </c>
      <c r="J18" s="6"/>
      <c r="K18" s="87"/>
      <c r="L18" s="86"/>
    </row>
    <row r="19" spans="1:12" s="8" customFormat="1" ht="20.100000000000001" customHeight="1">
      <c r="A19" s="6">
        <v>10</v>
      </c>
      <c r="B19" s="108" t="s">
        <v>209</v>
      </c>
      <c r="C19" s="109" t="s">
        <v>210</v>
      </c>
      <c r="D19" s="110" t="s">
        <v>96</v>
      </c>
      <c r="E19" s="107" t="s">
        <v>211</v>
      </c>
      <c r="F19" s="112">
        <v>8.5399999999999991</v>
      </c>
      <c r="G19" s="111">
        <v>76</v>
      </c>
      <c r="H19" s="83" t="str">
        <f t="shared" si="0"/>
        <v>250.000</v>
      </c>
      <c r="I19" s="84">
        <f t="shared" si="1"/>
        <v>1250000</v>
      </c>
      <c r="J19" s="6"/>
      <c r="K19" s="87"/>
      <c r="L19" s="115"/>
    </row>
    <row r="20" spans="1:12" s="8" customFormat="1" ht="20.100000000000001" customHeight="1">
      <c r="A20" s="6">
        <v>11</v>
      </c>
      <c r="B20" s="108" t="s">
        <v>519</v>
      </c>
      <c r="C20" s="109" t="s">
        <v>520</v>
      </c>
      <c r="D20" s="110" t="s">
        <v>100</v>
      </c>
      <c r="E20" s="107" t="s">
        <v>200</v>
      </c>
      <c r="F20" s="112">
        <v>8.33</v>
      </c>
      <c r="G20" s="111">
        <v>71</v>
      </c>
      <c r="H20" s="83" t="str">
        <f t="shared" si="0"/>
        <v>250.000</v>
      </c>
      <c r="I20" s="84">
        <f t="shared" si="1"/>
        <v>1250000</v>
      </c>
      <c r="J20" s="6"/>
      <c r="K20" s="87"/>
      <c r="L20" s="115" t="s">
        <v>70</v>
      </c>
    </row>
    <row r="21" spans="1:12" s="8" customFormat="1" ht="20.100000000000001" customHeight="1">
      <c r="A21" s="6">
        <v>12</v>
      </c>
      <c r="B21" s="108" t="s">
        <v>504</v>
      </c>
      <c r="C21" s="109" t="s">
        <v>505</v>
      </c>
      <c r="D21" s="110" t="s">
        <v>109</v>
      </c>
      <c r="E21" s="107" t="s">
        <v>175</v>
      </c>
      <c r="F21" s="112">
        <v>8.25</v>
      </c>
      <c r="G21" s="111">
        <v>70</v>
      </c>
      <c r="H21" s="83" t="str">
        <f t="shared" si="0"/>
        <v>250.000</v>
      </c>
      <c r="I21" s="84">
        <f t="shared" si="1"/>
        <v>1250000</v>
      </c>
      <c r="J21" s="6"/>
      <c r="K21" s="87"/>
      <c r="L21" s="86"/>
    </row>
    <row r="22" spans="1:12" s="8" customFormat="1" ht="20.100000000000001" customHeight="1">
      <c r="A22" s="6">
        <v>13</v>
      </c>
      <c r="B22" s="108" t="s">
        <v>525</v>
      </c>
      <c r="C22" s="109" t="s">
        <v>251</v>
      </c>
      <c r="D22" s="110" t="s">
        <v>220</v>
      </c>
      <c r="E22" s="107" t="s">
        <v>211</v>
      </c>
      <c r="F22" s="112">
        <v>8.25</v>
      </c>
      <c r="G22" s="111">
        <v>70</v>
      </c>
      <c r="H22" s="83" t="str">
        <f t="shared" si="0"/>
        <v>250.000</v>
      </c>
      <c r="I22" s="84">
        <f t="shared" si="1"/>
        <v>1250000</v>
      </c>
      <c r="J22" s="6"/>
      <c r="K22" s="87"/>
      <c r="L22" s="115"/>
    </row>
    <row r="23" spans="1:12" s="8" customFormat="1" ht="20.100000000000001" customHeight="1">
      <c r="A23" s="6">
        <v>14</v>
      </c>
      <c r="B23" s="108" t="s">
        <v>529</v>
      </c>
      <c r="C23" s="109" t="s">
        <v>530</v>
      </c>
      <c r="D23" s="110" t="s">
        <v>105</v>
      </c>
      <c r="E23" s="107" t="s">
        <v>531</v>
      </c>
      <c r="F23" s="112">
        <v>8.24</v>
      </c>
      <c r="G23" s="111">
        <v>73</v>
      </c>
      <c r="H23" s="83" t="str">
        <f t="shared" si="0"/>
        <v>250.000</v>
      </c>
      <c r="I23" s="84">
        <f t="shared" si="1"/>
        <v>1250000</v>
      </c>
      <c r="J23" s="6"/>
      <c r="K23" s="87"/>
      <c r="L23" s="171"/>
    </row>
    <row r="24" spans="1:12" s="8" customFormat="1" ht="20.100000000000001" customHeight="1">
      <c r="A24" s="6">
        <v>15</v>
      </c>
      <c r="B24" s="108" t="s">
        <v>510</v>
      </c>
      <c r="C24" s="109" t="s">
        <v>511</v>
      </c>
      <c r="D24" s="110" t="s">
        <v>184</v>
      </c>
      <c r="E24" s="107" t="s">
        <v>512</v>
      </c>
      <c r="F24" s="112">
        <v>8.16</v>
      </c>
      <c r="G24" s="111">
        <v>70</v>
      </c>
      <c r="H24" s="83" t="str">
        <f t="shared" si="0"/>
        <v>250.000</v>
      </c>
      <c r="I24" s="84">
        <f t="shared" si="1"/>
        <v>1250000</v>
      </c>
      <c r="J24" s="139"/>
      <c r="K24" s="87"/>
      <c r="L24" s="171"/>
    </row>
    <row r="25" spans="1:12" s="8" customFormat="1" ht="20.100000000000001" customHeight="1">
      <c r="A25" s="6">
        <v>16</v>
      </c>
      <c r="B25" s="108" t="s">
        <v>509</v>
      </c>
      <c r="C25" s="109" t="s">
        <v>472</v>
      </c>
      <c r="D25" s="110" t="s">
        <v>94</v>
      </c>
      <c r="E25" s="107" t="s">
        <v>182</v>
      </c>
      <c r="F25" s="112">
        <v>8.1</v>
      </c>
      <c r="G25" s="111">
        <v>76</v>
      </c>
      <c r="H25" s="83" t="str">
        <f t="shared" si="0"/>
        <v>250.000</v>
      </c>
      <c r="I25" s="84">
        <f t="shared" si="1"/>
        <v>1250000</v>
      </c>
      <c r="J25" s="6"/>
      <c r="K25" s="87"/>
      <c r="L25" s="171"/>
    </row>
    <row r="26" spans="1:12" s="8" customFormat="1" ht="20.100000000000001" customHeight="1">
      <c r="A26" s="6">
        <v>17</v>
      </c>
      <c r="B26" s="108" t="s">
        <v>513</v>
      </c>
      <c r="C26" s="109" t="s">
        <v>514</v>
      </c>
      <c r="D26" s="110" t="s">
        <v>91</v>
      </c>
      <c r="E26" s="107" t="s">
        <v>515</v>
      </c>
      <c r="F26" s="112">
        <v>8.09</v>
      </c>
      <c r="G26" s="111">
        <v>71</v>
      </c>
      <c r="H26" s="83" t="str">
        <f t="shared" si="0"/>
        <v>250.000</v>
      </c>
      <c r="I26" s="84">
        <f t="shared" si="1"/>
        <v>1250000</v>
      </c>
      <c r="J26" s="6"/>
      <c r="K26" s="87"/>
      <c r="L26" s="173"/>
    </row>
    <row r="27" spans="1:12" s="8" customFormat="1" ht="20.100000000000001" customHeight="1">
      <c r="A27" s="6">
        <v>18</v>
      </c>
      <c r="B27" s="108" t="s">
        <v>192</v>
      </c>
      <c r="C27" s="109" t="s">
        <v>193</v>
      </c>
      <c r="D27" s="110" t="s">
        <v>194</v>
      </c>
      <c r="E27" s="107" t="s">
        <v>195</v>
      </c>
      <c r="F27" s="112">
        <v>8.06</v>
      </c>
      <c r="G27" s="111">
        <v>70</v>
      </c>
      <c r="H27" s="83" t="str">
        <f t="shared" si="0"/>
        <v>250.000</v>
      </c>
      <c r="I27" s="84">
        <f t="shared" si="1"/>
        <v>1250000</v>
      </c>
      <c r="J27" s="6"/>
      <c r="K27" s="87"/>
      <c r="L27" s="149"/>
    </row>
    <row r="28" spans="1:12" s="8" customFormat="1" ht="20.100000000000001" customHeight="1">
      <c r="A28" s="6">
        <v>19</v>
      </c>
      <c r="B28" s="108" t="s">
        <v>517</v>
      </c>
      <c r="C28" s="109" t="s">
        <v>518</v>
      </c>
      <c r="D28" s="110" t="s">
        <v>105</v>
      </c>
      <c r="E28" s="107" t="s">
        <v>200</v>
      </c>
      <c r="F28" s="112">
        <v>8.0500000000000007</v>
      </c>
      <c r="G28" s="111">
        <v>74</v>
      </c>
      <c r="H28" s="83" t="str">
        <f t="shared" si="0"/>
        <v>250.000</v>
      </c>
      <c r="I28" s="84">
        <f t="shared" si="1"/>
        <v>1250000</v>
      </c>
      <c r="J28" s="206"/>
      <c r="K28" s="87"/>
      <c r="L28" s="96" t="s">
        <v>70</v>
      </c>
    </row>
    <row r="29" spans="1:12" s="8" customFormat="1" ht="20.100000000000001" customHeight="1">
      <c r="A29" s="6">
        <v>20</v>
      </c>
      <c r="B29" s="108" t="s">
        <v>198</v>
      </c>
      <c r="C29" s="109" t="s">
        <v>199</v>
      </c>
      <c r="D29" s="110" t="s">
        <v>104</v>
      </c>
      <c r="E29" s="107" t="s">
        <v>200</v>
      </c>
      <c r="F29" s="112">
        <v>7.84</v>
      </c>
      <c r="G29" s="111">
        <v>81</v>
      </c>
      <c r="H29" s="83" t="str">
        <f>IF(AND(F29&gt;=9,G29&gt;=90),"500.000",IF(AND(F29&gt;=8,G29&gt;=80),"425.000",IF(AND(F29&gt;=7,G29&gt;=70),"250.000"," ")))</f>
        <v>250.000</v>
      </c>
      <c r="I29" s="84">
        <f>H29*5</f>
        <v>1250000</v>
      </c>
      <c r="J29" s="6"/>
      <c r="K29" s="87"/>
      <c r="L29" s="96"/>
    </row>
    <row r="30" spans="1:12" s="8" customFormat="1" ht="24.95" customHeight="1">
      <c r="A30" s="243" t="s">
        <v>3</v>
      </c>
      <c r="B30" s="243"/>
      <c r="C30" s="243"/>
      <c r="D30" s="9">
        <f>A29</f>
        <v>20</v>
      </c>
      <c r="E30" s="245" t="s">
        <v>1345</v>
      </c>
      <c r="F30" s="246"/>
      <c r="G30" s="246"/>
      <c r="H30" s="247"/>
      <c r="I30" s="26">
        <f>SUM(I10:I29)</f>
        <v>31125000</v>
      </c>
      <c r="J30" s="56"/>
      <c r="K30" s="55"/>
      <c r="L30" s="3"/>
    </row>
    <row r="31" spans="1:12" ht="24.95" customHeight="1">
      <c r="A31" s="235" t="s">
        <v>1346</v>
      </c>
      <c r="B31" s="236"/>
      <c r="C31" s="236"/>
      <c r="D31" s="236"/>
      <c r="E31" s="236"/>
      <c r="F31" s="236"/>
      <c r="G31" s="236"/>
      <c r="H31" s="236"/>
      <c r="I31" s="236"/>
      <c r="J31" s="237"/>
      <c r="K31" s="51"/>
      <c r="L31" s="23"/>
    </row>
    <row r="32" spans="1:12" ht="15" customHeight="1">
      <c r="A32" s="12"/>
      <c r="B32" s="12"/>
      <c r="C32" s="12"/>
      <c r="D32" s="12"/>
      <c r="E32" s="12"/>
      <c r="F32" s="12"/>
      <c r="G32" s="12"/>
      <c r="H32" s="12"/>
      <c r="I32" s="22"/>
      <c r="J32" s="12"/>
      <c r="K32" s="12"/>
      <c r="L32" s="17"/>
    </row>
    <row r="33" spans="1:12" s="8" customFormat="1" ht="18" customHeight="1">
      <c r="A33" s="238" t="s">
        <v>161</v>
      </c>
      <c r="B33" s="238"/>
      <c r="C33" s="238"/>
      <c r="D33" s="238"/>
      <c r="E33" s="238" t="s">
        <v>67</v>
      </c>
      <c r="F33" s="238"/>
      <c r="G33" s="238"/>
      <c r="H33" s="238"/>
      <c r="I33" s="238" t="s">
        <v>41</v>
      </c>
      <c r="J33" s="238"/>
      <c r="L33" s="28"/>
    </row>
    <row r="34" spans="1:12" ht="18" customHeight="1">
      <c r="L34" s="17"/>
    </row>
    <row r="35" spans="1:12" s="224" customFormat="1" ht="18" customHeight="1">
      <c r="A35" s="244" t="s">
        <v>53</v>
      </c>
      <c r="B35" s="244"/>
      <c r="C35" s="244"/>
      <c r="D35" s="244"/>
      <c r="E35" s="244" t="s">
        <v>53</v>
      </c>
      <c r="F35" s="244"/>
      <c r="G35" s="244"/>
      <c r="H35" s="244"/>
      <c r="I35" s="244" t="s">
        <v>53</v>
      </c>
      <c r="J35" s="244"/>
      <c r="L35" s="225"/>
    </row>
    <row r="36" spans="1:12" ht="18" customHeight="1">
      <c r="L36" s="17"/>
    </row>
    <row r="37" spans="1:12" ht="18" customHeight="1">
      <c r="L37" s="17"/>
    </row>
    <row r="38" spans="1:12" ht="18" customHeight="1">
      <c r="A38" s="226" t="s">
        <v>455</v>
      </c>
      <c r="B38" s="226"/>
      <c r="C38" s="226"/>
      <c r="D38" s="226"/>
      <c r="E38" s="226" t="s">
        <v>68</v>
      </c>
      <c r="F38" s="226"/>
      <c r="G38" s="226"/>
      <c r="H38" s="226"/>
      <c r="I38" s="226" t="s">
        <v>62</v>
      </c>
      <c r="J38" s="226"/>
      <c r="K38" s="226"/>
      <c r="L38" s="17"/>
    </row>
    <row r="39" spans="1:12" ht="15.95" customHeight="1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17"/>
    </row>
    <row r="40" spans="1:12" ht="15.95" customHeight="1">
      <c r="A40" s="210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17"/>
    </row>
    <row r="41" spans="1:12" ht="15.95" customHeight="1">
      <c r="A41" s="6">
        <v>1</v>
      </c>
      <c r="B41" s="108" t="s">
        <v>196</v>
      </c>
      <c r="C41" s="109" t="s">
        <v>197</v>
      </c>
      <c r="D41" s="110" t="s">
        <v>103</v>
      </c>
      <c r="E41" s="107" t="s">
        <v>195</v>
      </c>
      <c r="F41" s="112">
        <v>7.92</v>
      </c>
      <c r="G41" s="111">
        <v>71</v>
      </c>
      <c r="H41" s="83" t="str">
        <f t="shared" ref="H41:H49" si="2">IF(AND(F41&gt;=9,G41&gt;=90),"500.000",IF(AND(F41&gt;=8,G41&gt;=80),"425.000",IF(AND(F41&gt;=7,G41&gt;=70),"250.000"," ")))</f>
        <v>250.000</v>
      </c>
      <c r="I41" s="84">
        <f t="shared" ref="I41:I49" si="3">H41*5</f>
        <v>1250000</v>
      </c>
      <c r="J41" s="6"/>
      <c r="K41" s="87"/>
      <c r="L41" s="171"/>
    </row>
    <row r="42" spans="1:12" ht="15.95" customHeight="1">
      <c r="A42" s="6">
        <v>2</v>
      </c>
      <c r="B42" s="108" t="s">
        <v>185</v>
      </c>
      <c r="C42" s="109" t="s">
        <v>186</v>
      </c>
      <c r="D42" s="110" t="s">
        <v>187</v>
      </c>
      <c r="E42" s="107" t="s">
        <v>188</v>
      </c>
      <c r="F42" s="112">
        <v>7.9</v>
      </c>
      <c r="G42" s="111">
        <v>70</v>
      </c>
      <c r="H42" s="83" t="str">
        <f t="shared" si="2"/>
        <v>250.000</v>
      </c>
      <c r="I42" s="84">
        <f t="shared" si="3"/>
        <v>1250000</v>
      </c>
      <c r="J42" s="6"/>
      <c r="K42" s="87"/>
      <c r="L42" s="172"/>
    </row>
    <row r="43" spans="1:12" ht="15.95" customHeight="1">
      <c r="A43" s="6">
        <v>3</v>
      </c>
      <c r="B43" s="108" t="s">
        <v>189</v>
      </c>
      <c r="C43" s="109" t="s">
        <v>190</v>
      </c>
      <c r="D43" s="110" t="s">
        <v>172</v>
      </c>
      <c r="E43" s="107" t="s">
        <v>188</v>
      </c>
      <c r="F43" s="112">
        <v>7.82</v>
      </c>
      <c r="G43" s="111">
        <v>71</v>
      </c>
      <c r="H43" s="83" t="str">
        <f t="shared" si="2"/>
        <v>250.000</v>
      </c>
      <c r="I43" s="84">
        <f t="shared" si="3"/>
        <v>1250000</v>
      </c>
      <c r="J43" s="6"/>
      <c r="K43" s="87"/>
      <c r="L43" s="86"/>
    </row>
    <row r="44" spans="1:12" ht="15.95" customHeight="1">
      <c r="A44" s="6">
        <v>4</v>
      </c>
      <c r="B44" s="108" t="s">
        <v>516</v>
      </c>
      <c r="C44" s="109" t="s">
        <v>81</v>
      </c>
      <c r="D44" s="110" t="s">
        <v>252</v>
      </c>
      <c r="E44" s="107" t="s">
        <v>195</v>
      </c>
      <c r="F44" s="112">
        <v>7.81</v>
      </c>
      <c r="G44" s="111">
        <v>71</v>
      </c>
      <c r="H44" s="83" t="str">
        <f t="shared" si="2"/>
        <v>250.000</v>
      </c>
      <c r="I44" s="84">
        <f t="shared" si="3"/>
        <v>1250000</v>
      </c>
      <c r="J44" s="6"/>
      <c r="K44" s="87"/>
      <c r="L44" s="86"/>
    </row>
    <row r="45" spans="1:12" ht="15.95" customHeight="1">
      <c r="A45" s="6">
        <v>5</v>
      </c>
      <c r="B45" s="108" t="s">
        <v>201</v>
      </c>
      <c r="C45" s="109" t="s">
        <v>202</v>
      </c>
      <c r="D45" s="110" t="s">
        <v>203</v>
      </c>
      <c r="E45" s="107" t="s">
        <v>204</v>
      </c>
      <c r="F45" s="112">
        <v>7.79</v>
      </c>
      <c r="G45" s="111">
        <v>73</v>
      </c>
      <c r="H45" s="83" t="str">
        <f t="shared" si="2"/>
        <v>250.000</v>
      </c>
      <c r="I45" s="84">
        <f t="shared" si="3"/>
        <v>1250000</v>
      </c>
      <c r="J45" s="6"/>
      <c r="K45" s="87"/>
      <c r="L45" s="115"/>
    </row>
    <row r="46" spans="1:12" ht="15.95" customHeight="1">
      <c r="A46" s="6">
        <v>6</v>
      </c>
      <c r="B46" s="108" t="s">
        <v>177</v>
      </c>
      <c r="C46" s="109" t="s">
        <v>178</v>
      </c>
      <c r="D46" s="110" t="s">
        <v>103</v>
      </c>
      <c r="E46" s="107" t="s">
        <v>179</v>
      </c>
      <c r="F46" s="112">
        <v>7.55</v>
      </c>
      <c r="G46" s="111">
        <v>73</v>
      </c>
      <c r="H46" s="83" t="str">
        <f t="shared" si="2"/>
        <v>250.000</v>
      </c>
      <c r="I46" s="84">
        <f t="shared" si="3"/>
        <v>1250000</v>
      </c>
      <c r="J46" s="6"/>
      <c r="K46" s="87"/>
      <c r="L46" s="86"/>
    </row>
    <row r="47" spans="1:12" ht="15.95" customHeight="1">
      <c r="A47" s="6">
        <v>7</v>
      </c>
      <c r="B47" s="108" t="s">
        <v>528</v>
      </c>
      <c r="C47" s="109" t="s">
        <v>273</v>
      </c>
      <c r="D47" s="110" t="s">
        <v>313</v>
      </c>
      <c r="E47" s="107" t="s">
        <v>204</v>
      </c>
      <c r="F47" s="112">
        <v>7.32</v>
      </c>
      <c r="G47" s="111">
        <v>71</v>
      </c>
      <c r="H47" s="83" t="str">
        <f t="shared" si="2"/>
        <v>250.000</v>
      </c>
      <c r="I47" s="84">
        <f t="shared" si="3"/>
        <v>1250000</v>
      </c>
      <c r="J47" s="6"/>
      <c r="K47" s="87"/>
      <c r="L47" s="171"/>
    </row>
    <row r="48" spans="1:12" ht="15.95" customHeight="1">
      <c r="A48" s="6">
        <v>8</v>
      </c>
      <c r="B48" s="108" t="s">
        <v>506</v>
      </c>
      <c r="C48" s="109" t="s">
        <v>507</v>
      </c>
      <c r="D48" s="110" t="s">
        <v>508</v>
      </c>
      <c r="E48" s="107" t="s">
        <v>182</v>
      </c>
      <c r="F48" s="112">
        <v>7.1</v>
      </c>
      <c r="G48" s="111">
        <v>76</v>
      </c>
      <c r="H48" s="83" t="str">
        <f t="shared" si="2"/>
        <v>250.000</v>
      </c>
      <c r="I48" s="84">
        <f t="shared" si="3"/>
        <v>1250000</v>
      </c>
      <c r="J48" s="6"/>
      <c r="K48" s="87"/>
      <c r="L48" s="173"/>
    </row>
    <row r="49" spans="1:12" ht="15.95" customHeight="1">
      <c r="A49" s="6">
        <v>9</v>
      </c>
      <c r="B49" s="108" t="s">
        <v>535</v>
      </c>
      <c r="C49" s="109" t="s">
        <v>536</v>
      </c>
      <c r="D49" s="110" t="s">
        <v>104</v>
      </c>
      <c r="E49" s="107" t="s">
        <v>213</v>
      </c>
      <c r="F49" s="112">
        <v>7</v>
      </c>
      <c r="G49" s="111">
        <v>76</v>
      </c>
      <c r="H49" s="83" t="str">
        <f t="shared" si="2"/>
        <v>250.000</v>
      </c>
      <c r="I49" s="84">
        <f t="shared" si="3"/>
        <v>1250000</v>
      </c>
      <c r="J49" s="6"/>
      <c r="K49" s="87"/>
      <c r="L49" s="96"/>
    </row>
    <row r="50" spans="1:12" ht="18" customHeight="1"/>
    <row r="51" spans="1:12" s="8" customFormat="1" ht="17.100000000000001" customHeight="1">
      <c r="A51" s="6">
        <v>6</v>
      </c>
      <c r="B51" s="108" t="s">
        <v>180</v>
      </c>
      <c r="C51" s="109" t="s">
        <v>181</v>
      </c>
      <c r="D51" s="110" t="s">
        <v>84</v>
      </c>
      <c r="E51" s="107" t="s">
        <v>182</v>
      </c>
      <c r="F51" s="112">
        <v>7.16</v>
      </c>
      <c r="G51" s="111">
        <v>72</v>
      </c>
      <c r="H51" s="83" t="str">
        <f>IF(AND(F51&gt;=9,G51&gt;=90),"500.000",IF(AND(F51&gt;=8,G51&gt;=80),"425.000",IF(AND(F51&gt;=7,G51&gt;=70),"250.000"," ")))</f>
        <v>250.000</v>
      </c>
      <c r="I51" s="84">
        <f>H51*5</f>
        <v>1250000</v>
      </c>
      <c r="J51" s="114" t="s">
        <v>244</v>
      </c>
      <c r="K51" s="87"/>
      <c r="L51" s="86"/>
    </row>
  </sheetData>
  <sortState ref="A17:L38">
    <sortCondition descending="1" ref="F17:F38"/>
  </sortState>
  <mergeCells count="23">
    <mergeCell ref="A38:D38"/>
    <mergeCell ref="E38:H38"/>
    <mergeCell ref="I38:K38"/>
    <mergeCell ref="I33:J33"/>
    <mergeCell ref="A35:D35"/>
    <mergeCell ref="E35:H35"/>
    <mergeCell ref="I35:J35"/>
    <mergeCell ref="A31:J31"/>
    <mergeCell ref="A33:D33"/>
    <mergeCell ref="A30:C30"/>
    <mergeCell ref="A3:E3"/>
    <mergeCell ref="A7:K7"/>
    <mergeCell ref="A4:E4"/>
    <mergeCell ref="C9:D9"/>
    <mergeCell ref="A5:K5"/>
    <mergeCell ref="A6:K6"/>
    <mergeCell ref="E33:H33"/>
    <mergeCell ref="E30:H30"/>
    <mergeCell ref="A1:E1"/>
    <mergeCell ref="F1:K1"/>
    <mergeCell ref="F2:K2"/>
    <mergeCell ref="A2:E2"/>
    <mergeCell ref="F3:K3"/>
  </mergeCells>
  <phoneticPr fontId="0" type="noConversion"/>
  <conditionalFormatting sqref="G51 G29">
    <cfRule type="cellIs" dxfId="124" priority="25" stopIfTrue="1" operator="lessThan">
      <formula>30</formula>
    </cfRule>
    <cfRule type="cellIs" dxfId="123" priority="26" stopIfTrue="1" operator="lessThan">
      <formula>50</formula>
    </cfRule>
    <cfRule type="cellIs" dxfId="122" priority="27" stopIfTrue="1" operator="notBetween">
      <formula>70</formula>
      <formula>"&lt;70"</formula>
    </cfRule>
  </conditionalFormatting>
  <conditionalFormatting sqref="F51 F29">
    <cfRule type="cellIs" dxfId="121" priority="28" stopIfTrue="1" operator="lessThan">
      <formula>3</formula>
    </cfRule>
    <cfRule type="cellIs" dxfId="120" priority="29" stopIfTrue="1" operator="lessThan">
      <formula>5</formula>
    </cfRule>
    <cfRule type="cellIs" dxfId="119" priority="30" stopIfTrue="1" operator="notBetween">
      <formula>7</formula>
      <formula>"&lt;7"</formula>
    </cfRule>
  </conditionalFormatting>
  <conditionalFormatting sqref="F10:F28">
    <cfRule type="cellIs" dxfId="118" priority="16" stopIfTrue="1" operator="lessThan">
      <formula>3</formula>
    </cfRule>
    <cfRule type="cellIs" dxfId="117" priority="17" stopIfTrue="1" operator="lessThan">
      <formula>5</formula>
    </cfRule>
    <cfRule type="cellIs" dxfId="116" priority="18" stopIfTrue="1" operator="notBetween">
      <formula>7</formula>
      <formula>"&lt;7"</formula>
    </cfRule>
  </conditionalFormatting>
  <conditionalFormatting sqref="G10:G28">
    <cfRule type="cellIs" dxfId="115" priority="13" stopIfTrue="1" operator="lessThan">
      <formula>30</formula>
    </cfRule>
    <cfRule type="cellIs" dxfId="114" priority="14" stopIfTrue="1" operator="lessThan">
      <formula>50</formula>
    </cfRule>
    <cfRule type="cellIs" dxfId="113" priority="15" stopIfTrue="1" operator="notBetween">
      <formula>70</formula>
      <formula>"&lt;70"</formula>
    </cfRule>
  </conditionalFormatting>
  <conditionalFormatting sqref="G41:G49">
    <cfRule type="cellIs" dxfId="112" priority="1" stopIfTrue="1" operator="lessThan">
      <formula>30</formula>
    </cfRule>
    <cfRule type="cellIs" dxfId="111" priority="2" stopIfTrue="1" operator="lessThan">
      <formula>50</formula>
    </cfRule>
    <cfRule type="cellIs" dxfId="110" priority="3" stopIfTrue="1" operator="notBetween">
      <formula>70</formula>
      <formula>"&lt;70"</formula>
    </cfRule>
  </conditionalFormatting>
  <conditionalFormatting sqref="F41:F49">
    <cfRule type="cellIs" dxfId="109" priority="4" stopIfTrue="1" operator="lessThan">
      <formula>3</formula>
    </cfRule>
    <cfRule type="cellIs" dxfId="108" priority="5" stopIfTrue="1" operator="lessThan">
      <formula>5</formula>
    </cfRule>
    <cfRule type="cellIs" dxfId="107" priority="6" stopIfTrue="1" operator="notBetween">
      <formula>7</formula>
      <formula>"&lt;7"</formula>
    </cfRule>
  </conditionalFormatting>
  <pageMargins left="0.59055118110236227" right="0.23622047244094491" top="0.59055118110236227" bottom="0.59055118110236227" header="0" footer="0.23622047244094491"/>
  <pageSetup paperSize="9" scale="95" orientation="portrait" horizontalDpi="300" verticalDpi="300" r:id="rId1"/>
  <headerFooter alignWithMargins="0">
    <oddFooter>&amp;L&amp;"Times New Roman,Italic"&amp;8&amp;Z&amp;F&amp;R&amp;P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view="pageBreakPreview" topLeftCell="A18" zoomScaleNormal="100" workbookViewId="0">
      <selection activeCell="A39" sqref="A39:XFD40"/>
    </sheetView>
  </sheetViews>
  <sheetFormatPr defaultRowHeight="15"/>
  <cols>
    <col min="1" max="1" width="4.625" style="2" customWidth="1"/>
    <col min="2" max="2" width="9.625" style="2" customWidth="1"/>
    <col min="3" max="3" width="17.375" style="2" bestFit="1" customWidth="1"/>
    <col min="4" max="4" width="6.625" style="2" bestFit="1" customWidth="1"/>
    <col min="5" max="5" width="10.625" style="2" customWidth="1"/>
    <col min="6" max="7" width="6.625" style="2" customWidth="1"/>
    <col min="8" max="8" width="7.625" style="2" customWidth="1"/>
    <col min="9" max="9" width="12.625" style="21" customWidth="1"/>
    <col min="10" max="10" width="16.625" style="2" customWidth="1"/>
    <col min="11" max="11" width="8.375" style="2" hidden="1" customWidth="1"/>
    <col min="12" max="12" width="3.625" style="21" customWidth="1"/>
    <col min="13" max="16384" width="9" style="2"/>
  </cols>
  <sheetData>
    <row r="1" spans="1:12" ht="17.100000000000001" customHeight="1">
      <c r="A1" s="233" t="s">
        <v>66</v>
      </c>
      <c r="B1" s="233"/>
      <c r="C1" s="233"/>
      <c r="D1" s="233"/>
      <c r="E1" s="233"/>
      <c r="F1" s="226" t="s">
        <v>5</v>
      </c>
      <c r="G1" s="226"/>
      <c r="H1" s="226"/>
      <c r="I1" s="226"/>
      <c r="J1" s="226"/>
      <c r="K1" s="226"/>
    </row>
    <row r="2" spans="1:12" ht="17.100000000000001" customHeight="1">
      <c r="A2" s="226" t="s">
        <v>164</v>
      </c>
      <c r="B2" s="226"/>
      <c r="C2" s="226"/>
      <c r="D2" s="226"/>
      <c r="E2" s="226"/>
      <c r="F2" s="234" t="s">
        <v>6</v>
      </c>
      <c r="G2" s="234"/>
      <c r="H2" s="234"/>
      <c r="I2" s="234"/>
      <c r="J2" s="234"/>
      <c r="K2" s="234"/>
    </row>
    <row r="3" spans="1:12" ht="17.100000000000001" customHeight="1">
      <c r="A3" s="226" t="s">
        <v>165</v>
      </c>
      <c r="B3" s="226"/>
      <c r="C3" s="226"/>
      <c r="D3" s="226"/>
      <c r="E3" s="226"/>
      <c r="F3" s="227"/>
      <c r="G3" s="227"/>
      <c r="H3" s="228"/>
      <c r="I3" s="228"/>
      <c r="J3" s="228"/>
      <c r="K3" s="228"/>
    </row>
    <row r="4" spans="1:12" s="33" customFormat="1" ht="17.100000000000001" customHeight="1">
      <c r="A4" s="229"/>
      <c r="B4" s="229"/>
      <c r="C4" s="230"/>
      <c r="D4" s="230"/>
      <c r="E4" s="230"/>
      <c r="L4" s="34"/>
    </row>
    <row r="5" spans="1:12" ht="50.1" customHeight="1">
      <c r="A5" s="231" t="s">
        <v>1338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</row>
    <row r="6" spans="1:12" s="8" customFormat="1" ht="24.95" customHeight="1">
      <c r="A6" s="239" t="s">
        <v>539</v>
      </c>
      <c r="B6" s="239"/>
      <c r="C6" s="239"/>
      <c r="D6" s="239"/>
      <c r="E6" s="239"/>
      <c r="F6" s="239"/>
      <c r="G6" s="239"/>
      <c r="H6" s="239"/>
      <c r="I6" s="239"/>
      <c r="J6" s="239"/>
      <c r="K6" s="239"/>
      <c r="L6" s="27"/>
    </row>
    <row r="7" spans="1:12" ht="30" customHeight="1">
      <c r="A7" s="240" t="s">
        <v>1408</v>
      </c>
      <c r="B7" s="240"/>
      <c r="C7" s="241"/>
      <c r="D7" s="241"/>
      <c r="E7" s="241"/>
      <c r="F7" s="241"/>
      <c r="G7" s="241"/>
      <c r="H7" s="241"/>
      <c r="I7" s="241"/>
      <c r="J7" s="241"/>
      <c r="K7" s="241"/>
      <c r="L7" s="16"/>
    </row>
    <row r="8" spans="1:12" s="8" customFormat="1" ht="15" customHeight="1">
      <c r="A8" s="133"/>
      <c r="B8" s="133"/>
      <c r="C8" s="133"/>
      <c r="D8" s="133"/>
      <c r="E8" s="133"/>
      <c r="F8" s="133"/>
      <c r="G8" s="133"/>
      <c r="H8" s="133"/>
      <c r="I8" s="133"/>
      <c r="J8" s="133"/>
      <c r="K8" s="133"/>
      <c r="L8" s="27"/>
    </row>
    <row r="9" spans="1:12" s="8" customFormat="1" ht="30" customHeight="1">
      <c r="A9" s="134" t="s">
        <v>0</v>
      </c>
      <c r="B9" s="134" t="s">
        <v>54</v>
      </c>
      <c r="C9" s="242" t="s">
        <v>7</v>
      </c>
      <c r="D9" s="242"/>
      <c r="E9" s="4" t="s">
        <v>8</v>
      </c>
      <c r="F9" s="35" t="s">
        <v>14</v>
      </c>
      <c r="G9" s="5" t="s">
        <v>1</v>
      </c>
      <c r="H9" s="134" t="s">
        <v>9</v>
      </c>
      <c r="I9" s="5" t="s">
        <v>11</v>
      </c>
      <c r="J9" s="5" t="s">
        <v>10</v>
      </c>
      <c r="K9" s="134" t="s">
        <v>2</v>
      </c>
      <c r="L9" s="5" t="s">
        <v>13</v>
      </c>
    </row>
    <row r="10" spans="1:12" s="8" customFormat="1" ht="15" customHeight="1">
      <c r="A10" s="6">
        <v>1</v>
      </c>
      <c r="B10" s="108" t="s">
        <v>599</v>
      </c>
      <c r="C10" s="109" t="s">
        <v>600</v>
      </c>
      <c r="D10" s="110" t="s">
        <v>132</v>
      </c>
      <c r="E10" s="107" t="s">
        <v>598</v>
      </c>
      <c r="F10" s="112">
        <v>8.69</v>
      </c>
      <c r="G10" s="111">
        <v>82</v>
      </c>
      <c r="H10" s="83" t="str">
        <f t="shared" ref="H10:H18" si="0">IF(AND(F10&gt;=9,G10&gt;=90),"500.000",IF(AND(F10&gt;=8,G10&gt;=80),"425.000",IF(AND(F10&gt;=7,G10&gt;=70),"250.000"," ")))</f>
        <v>425.000</v>
      </c>
      <c r="I10" s="205">
        <f t="shared" ref="I10:I18" si="1">H10*5</f>
        <v>2125000</v>
      </c>
      <c r="J10" s="195"/>
      <c r="K10" s="197"/>
      <c r="L10" s="197"/>
    </row>
    <row r="11" spans="1:12" s="8" customFormat="1" ht="15" customHeight="1">
      <c r="A11" s="6">
        <v>2</v>
      </c>
      <c r="B11" s="108" t="s">
        <v>577</v>
      </c>
      <c r="C11" s="109" t="s">
        <v>578</v>
      </c>
      <c r="D11" s="110" t="s">
        <v>324</v>
      </c>
      <c r="E11" s="107" t="s">
        <v>579</v>
      </c>
      <c r="F11" s="112">
        <v>8.6199999999999992</v>
      </c>
      <c r="G11" s="111">
        <v>87</v>
      </c>
      <c r="H11" s="83" t="str">
        <f t="shared" si="0"/>
        <v>425.000</v>
      </c>
      <c r="I11" s="205">
        <f t="shared" si="1"/>
        <v>2125000</v>
      </c>
      <c r="J11" s="141"/>
      <c r="K11" s="96"/>
      <c r="L11" s="96"/>
    </row>
    <row r="12" spans="1:12" s="8" customFormat="1" ht="15" customHeight="1">
      <c r="A12" s="6">
        <v>3</v>
      </c>
      <c r="B12" s="108" t="s">
        <v>543</v>
      </c>
      <c r="C12" s="109" t="s">
        <v>544</v>
      </c>
      <c r="D12" s="110" t="s">
        <v>545</v>
      </c>
      <c r="E12" s="107" t="s">
        <v>546</v>
      </c>
      <c r="F12" s="112">
        <v>9.2200000000000006</v>
      </c>
      <c r="G12" s="111">
        <v>75</v>
      </c>
      <c r="H12" s="83" t="str">
        <f t="shared" si="0"/>
        <v>250.000</v>
      </c>
      <c r="I12" s="84">
        <f t="shared" si="1"/>
        <v>1250000</v>
      </c>
      <c r="J12" s="142"/>
      <c r="K12" s="171"/>
      <c r="L12" s="171"/>
    </row>
    <row r="13" spans="1:12" s="8" customFormat="1" ht="15" customHeight="1">
      <c r="A13" s="6">
        <v>4</v>
      </c>
      <c r="B13" s="108" t="s">
        <v>595</v>
      </c>
      <c r="C13" s="109" t="s">
        <v>596</v>
      </c>
      <c r="D13" s="110" t="s">
        <v>597</v>
      </c>
      <c r="E13" s="107" t="s">
        <v>598</v>
      </c>
      <c r="F13" s="112">
        <v>8.74</v>
      </c>
      <c r="G13" s="111">
        <v>70</v>
      </c>
      <c r="H13" s="83" t="str">
        <f t="shared" si="0"/>
        <v>250.000</v>
      </c>
      <c r="I13" s="84">
        <f t="shared" si="1"/>
        <v>1250000</v>
      </c>
      <c r="J13" s="195"/>
      <c r="K13" s="96"/>
      <c r="L13" s="96"/>
    </row>
    <row r="14" spans="1:12" s="8" customFormat="1" ht="15" customHeight="1">
      <c r="A14" s="6">
        <v>5</v>
      </c>
      <c r="B14" s="108" t="s">
        <v>644</v>
      </c>
      <c r="C14" s="109" t="s">
        <v>645</v>
      </c>
      <c r="D14" s="110" t="s">
        <v>434</v>
      </c>
      <c r="E14" s="107" t="s">
        <v>646</v>
      </c>
      <c r="F14" s="112">
        <v>8.64</v>
      </c>
      <c r="G14" s="111">
        <v>75</v>
      </c>
      <c r="H14" s="83" t="str">
        <f t="shared" si="0"/>
        <v>250.000</v>
      </c>
      <c r="I14" s="84">
        <f t="shared" si="1"/>
        <v>1250000</v>
      </c>
      <c r="J14" s="146"/>
      <c r="K14" s="96"/>
      <c r="L14" s="96"/>
    </row>
    <row r="15" spans="1:12" s="8" customFormat="1" ht="15" customHeight="1">
      <c r="A15" s="6">
        <v>6</v>
      </c>
      <c r="B15" s="108" t="s">
        <v>583</v>
      </c>
      <c r="C15" s="109" t="s">
        <v>584</v>
      </c>
      <c r="D15" s="110" t="s">
        <v>99</v>
      </c>
      <c r="E15" s="107" t="s">
        <v>585</v>
      </c>
      <c r="F15" s="112">
        <v>8.43</v>
      </c>
      <c r="G15" s="111">
        <v>75</v>
      </c>
      <c r="H15" s="83" t="str">
        <f t="shared" si="0"/>
        <v>250.000</v>
      </c>
      <c r="I15" s="84">
        <f t="shared" si="1"/>
        <v>1250000</v>
      </c>
      <c r="J15" s="144"/>
      <c r="K15" s="179" t="s">
        <v>70</v>
      </c>
      <c r="L15" s="179" t="s">
        <v>70</v>
      </c>
    </row>
    <row r="16" spans="1:12" s="8" customFormat="1" ht="15" customHeight="1">
      <c r="A16" s="6">
        <v>7</v>
      </c>
      <c r="B16" s="108" t="s">
        <v>601</v>
      </c>
      <c r="C16" s="109" t="s">
        <v>602</v>
      </c>
      <c r="D16" s="110" t="s">
        <v>603</v>
      </c>
      <c r="E16" s="107" t="s">
        <v>604</v>
      </c>
      <c r="F16" s="112">
        <v>8.2899999999999991</v>
      </c>
      <c r="G16" s="111">
        <v>70</v>
      </c>
      <c r="H16" s="83" t="str">
        <f t="shared" si="0"/>
        <v>250.000</v>
      </c>
      <c r="I16" s="84">
        <f t="shared" si="1"/>
        <v>1250000</v>
      </c>
      <c r="J16" s="144"/>
      <c r="K16" s="171"/>
      <c r="L16" s="171"/>
    </row>
    <row r="17" spans="1:12" s="8" customFormat="1" ht="15" customHeight="1">
      <c r="A17" s="6">
        <v>8</v>
      </c>
      <c r="B17" s="108" t="s">
        <v>624</v>
      </c>
      <c r="C17" s="109" t="s">
        <v>625</v>
      </c>
      <c r="D17" s="110" t="s">
        <v>101</v>
      </c>
      <c r="E17" s="107" t="s">
        <v>626</v>
      </c>
      <c r="F17" s="112">
        <v>8.1999999999999993</v>
      </c>
      <c r="G17" s="111">
        <v>74</v>
      </c>
      <c r="H17" s="83" t="str">
        <f t="shared" si="0"/>
        <v>250.000</v>
      </c>
      <c r="I17" s="84">
        <f t="shared" si="1"/>
        <v>1250000</v>
      </c>
      <c r="J17" s="142"/>
      <c r="K17" s="115"/>
      <c r="L17" s="115"/>
    </row>
    <row r="18" spans="1:12" s="8" customFormat="1" ht="15" customHeight="1">
      <c r="A18" s="6">
        <v>9</v>
      </c>
      <c r="B18" s="108" t="s">
        <v>665</v>
      </c>
      <c r="C18" s="109" t="s">
        <v>666</v>
      </c>
      <c r="D18" s="110" t="s">
        <v>304</v>
      </c>
      <c r="E18" s="107" t="s">
        <v>649</v>
      </c>
      <c r="F18" s="112">
        <v>8.0399999999999991</v>
      </c>
      <c r="G18" s="111">
        <v>73</v>
      </c>
      <c r="H18" s="83" t="str">
        <f t="shared" si="0"/>
        <v>250.000</v>
      </c>
      <c r="I18" s="84">
        <f t="shared" si="1"/>
        <v>1250000</v>
      </c>
      <c r="J18" s="142"/>
      <c r="K18" s="115" t="s">
        <v>70</v>
      </c>
      <c r="L18" s="115" t="s">
        <v>70</v>
      </c>
    </row>
    <row r="19" spans="1:12" s="8" customFormat="1" ht="15" customHeight="1">
      <c r="A19" s="6">
        <v>10</v>
      </c>
      <c r="B19" s="108" t="s">
        <v>614</v>
      </c>
      <c r="C19" s="109" t="s">
        <v>615</v>
      </c>
      <c r="D19" s="110" t="s">
        <v>616</v>
      </c>
      <c r="E19" s="107" t="s">
        <v>613</v>
      </c>
      <c r="F19" s="112">
        <v>7.95</v>
      </c>
      <c r="G19" s="111">
        <v>72</v>
      </c>
      <c r="H19" s="83" t="str">
        <f t="shared" ref="H19:H38" si="2">IF(AND(F19&gt;=9,G19&gt;=90),"500.000",IF(AND(F19&gt;=8,G19&gt;=80),"425.000",IF(AND(F19&gt;=7,G19&gt;=70),"250.000"," ")))</f>
        <v>250.000</v>
      </c>
      <c r="I19" s="84">
        <f t="shared" ref="I19:I38" si="3">H19*5</f>
        <v>1250000</v>
      </c>
      <c r="J19" s="142"/>
      <c r="K19" s="115" t="s">
        <v>70</v>
      </c>
      <c r="L19" s="115" t="s">
        <v>70</v>
      </c>
    </row>
    <row r="20" spans="1:12" s="8" customFormat="1" ht="15" customHeight="1">
      <c r="A20" s="6">
        <v>11</v>
      </c>
      <c r="B20" s="108" t="s">
        <v>619</v>
      </c>
      <c r="C20" s="109" t="s">
        <v>620</v>
      </c>
      <c r="D20" s="110" t="s">
        <v>304</v>
      </c>
      <c r="E20" s="107" t="s">
        <v>613</v>
      </c>
      <c r="F20" s="112">
        <v>7.89</v>
      </c>
      <c r="G20" s="111">
        <v>73</v>
      </c>
      <c r="H20" s="83" t="str">
        <f t="shared" si="2"/>
        <v>250.000</v>
      </c>
      <c r="I20" s="84">
        <f t="shared" si="3"/>
        <v>1250000</v>
      </c>
      <c r="J20" s="158"/>
      <c r="K20" s="115" t="s">
        <v>70</v>
      </c>
      <c r="L20" s="115" t="s">
        <v>70</v>
      </c>
    </row>
    <row r="21" spans="1:12" s="8" customFormat="1" ht="15" customHeight="1">
      <c r="A21" s="6">
        <v>12</v>
      </c>
      <c r="B21" s="108" t="s">
        <v>640</v>
      </c>
      <c r="C21" s="109" t="s">
        <v>641</v>
      </c>
      <c r="D21" s="110" t="s">
        <v>642</v>
      </c>
      <c r="E21" s="107" t="s">
        <v>626</v>
      </c>
      <c r="F21" s="112">
        <v>7.89</v>
      </c>
      <c r="G21" s="111">
        <v>72</v>
      </c>
      <c r="H21" s="83" t="str">
        <f t="shared" si="2"/>
        <v>250.000</v>
      </c>
      <c r="I21" s="84">
        <f t="shared" si="3"/>
        <v>1250000</v>
      </c>
      <c r="J21" s="154"/>
      <c r="K21" s="115" t="s">
        <v>70</v>
      </c>
      <c r="L21" s="115" t="s">
        <v>70</v>
      </c>
    </row>
    <row r="22" spans="1:12" s="8" customFormat="1" ht="15" customHeight="1">
      <c r="A22" s="6">
        <v>13</v>
      </c>
      <c r="B22" s="108" t="s">
        <v>568</v>
      </c>
      <c r="C22" s="109" t="s">
        <v>569</v>
      </c>
      <c r="D22" s="110" t="s">
        <v>570</v>
      </c>
      <c r="E22" s="107" t="s">
        <v>571</v>
      </c>
      <c r="F22" s="112">
        <v>7.76</v>
      </c>
      <c r="G22" s="111">
        <v>76</v>
      </c>
      <c r="H22" s="83" t="str">
        <f t="shared" si="2"/>
        <v>250.000</v>
      </c>
      <c r="I22" s="84">
        <f t="shared" si="3"/>
        <v>1250000</v>
      </c>
      <c r="J22" s="144"/>
      <c r="K22" s="115"/>
      <c r="L22" s="115"/>
    </row>
    <row r="23" spans="1:12" s="8" customFormat="1" ht="15" customHeight="1">
      <c r="A23" s="6">
        <v>14</v>
      </c>
      <c r="B23" s="108" t="s">
        <v>586</v>
      </c>
      <c r="C23" s="109" t="s">
        <v>587</v>
      </c>
      <c r="D23" s="110" t="s">
        <v>588</v>
      </c>
      <c r="E23" s="107" t="s">
        <v>585</v>
      </c>
      <c r="F23" s="112">
        <v>7.74</v>
      </c>
      <c r="G23" s="111">
        <v>71</v>
      </c>
      <c r="H23" s="83" t="str">
        <f t="shared" si="2"/>
        <v>250.000</v>
      </c>
      <c r="I23" s="84">
        <f t="shared" si="3"/>
        <v>1250000</v>
      </c>
      <c r="J23" s="144"/>
      <c r="K23" s="118" t="s">
        <v>70</v>
      </c>
      <c r="L23" s="118" t="s">
        <v>70</v>
      </c>
    </row>
    <row r="24" spans="1:12" s="8" customFormat="1" ht="15" customHeight="1">
      <c r="A24" s="6">
        <v>15</v>
      </c>
      <c r="B24" s="108" t="s">
        <v>633</v>
      </c>
      <c r="C24" s="109" t="s">
        <v>255</v>
      </c>
      <c r="D24" s="110" t="s">
        <v>634</v>
      </c>
      <c r="E24" s="107" t="s">
        <v>626</v>
      </c>
      <c r="F24" s="112">
        <v>7.74</v>
      </c>
      <c r="G24" s="111">
        <v>71</v>
      </c>
      <c r="H24" s="83" t="str">
        <f t="shared" si="2"/>
        <v>250.000</v>
      </c>
      <c r="I24" s="84">
        <f t="shared" si="3"/>
        <v>1250000</v>
      </c>
      <c r="J24" s="177"/>
      <c r="K24" s="115" t="s">
        <v>70</v>
      </c>
      <c r="L24" s="115" t="s">
        <v>70</v>
      </c>
    </row>
    <row r="25" spans="1:12" s="8" customFormat="1" ht="15" customHeight="1">
      <c r="A25" s="6">
        <v>16</v>
      </c>
      <c r="B25" s="108" t="s">
        <v>621</v>
      </c>
      <c r="C25" s="109" t="s">
        <v>622</v>
      </c>
      <c r="D25" s="110" t="s">
        <v>419</v>
      </c>
      <c r="E25" s="107" t="s">
        <v>613</v>
      </c>
      <c r="F25" s="112">
        <v>7.71</v>
      </c>
      <c r="G25" s="111">
        <v>74</v>
      </c>
      <c r="H25" s="83" t="str">
        <f t="shared" si="2"/>
        <v>250.000</v>
      </c>
      <c r="I25" s="84">
        <f t="shared" si="3"/>
        <v>1250000</v>
      </c>
      <c r="J25" s="141"/>
      <c r="K25" s="181" t="s">
        <v>70</v>
      </c>
      <c r="L25" s="181" t="s">
        <v>70</v>
      </c>
    </row>
    <row r="26" spans="1:12" s="8" customFormat="1" ht="15" customHeight="1">
      <c r="A26" s="6">
        <v>17</v>
      </c>
      <c r="B26" s="108" t="s">
        <v>623</v>
      </c>
      <c r="C26" s="109" t="s">
        <v>381</v>
      </c>
      <c r="D26" s="110" t="s">
        <v>111</v>
      </c>
      <c r="E26" s="107" t="s">
        <v>613</v>
      </c>
      <c r="F26" s="112">
        <v>7.71</v>
      </c>
      <c r="G26" s="111">
        <v>74</v>
      </c>
      <c r="H26" s="83" t="str">
        <f t="shared" si="2"/>
        <v>250.000</v>
      </c>
      <c r="I26" s="84">
        <f t="shared" si="3"/>
        <v>1250000</v>
      </c>
      <c r="J26" s="142"/>
      <c r="K26" s="96" t="s">
        <v>70</v>
      </c>
      <c r="L26" s="96" t="s">
        <v>70</v>
      </c>
    </row>
    <row r="27" spans="1:12" s="8" customFormat="1" ht="15" customHeight="1">
      <c r="A27" s="6">
        <v>18</v>
      </c>
      <c r="B27" s="108" t="s">
        <v>1291</v>
      </c>
      <c r="C27" s="109" t="s">
        <v>95</v>
      </c>
      <c r="D27" s="110" t="s">
        <v>131</v>
      </c>
      <c r="E27" s="107" t="s">
        <v>1292</v>
      </c>
      <c r="F27" s="112">
        <v>7.69</v>
      </c>
      <c r="G27" s="111">
        <v>74</v>
      </c>
      <c r="H27" s="83" t="str">
        <f t="shared" si="2"/>
        <v>250.000</v>
      </c>
      <c r="I27" s="84">
        <f t="shared" si="3"/>
        <v>1250000</v>
      </c>
      <c r="J27" s="158"/>
      <c r="K27" s="171"/>
      <c r="L27" s="171"/>
    </row>
    <row r="28" spans="1:12" s="8" customFormat="1" ht="15" customHeight="1">
      <c r="A28" s="6">
        <v>19</v>
      </c>
      <c r="B28" s="108" t="s">
        <v>561</v>
      </c>
      <c r="C28" s="109" t="s">
        <v>562</v>
      </c>
      <c r="D28" s="110" t="s">
        <v>468</v>
      </c>
      <c r="E28" s="107" t="s">
        <v>560</v>
      </c>
      <c r="F28" s="112">
        <v>7.66</v>
      </c>
      <c r="G28" s="111">
        <v>72</v>
      </c>
      <c r="H28" s="83" t="str">
        <f t="shared" si="2"/>
        <v>250.000</v>
      </c>
      <c r="I28" s="84">
        <f t="shared" si="3"/>
        <v>1250000</v>
      </c>
      <c r="J28" s="142"/>
      <c r="K28" s="86"/>
      <c r="L28" s="86"/>
    </row>
    <row r="29" spans="1:12" s="8" customFormat="1" ht="15" customHeight="1">
      <c r="A29" s="6">
        <v>20</v>
      </c>
      <c r="B29" s="108" t="s">
        <v>605</v>
      </c>
      <c r="C29" s="109" t="s">
        <v>606</v>
      </c>
      <c r="D29" s="110" t="s">
        <v>99</v>
      </c>
      <c r="E29" s="107" t="s">
        <v>607</v>
      </c>
      <c r="F29" s="112">
        <v>7.64</v>
      </c>
      <c r="G29" s="111">
        <v>82</v>
      </c>
      <c r="H29" s="83" t="str">
        <f t="shared" si="2"/>
        <v>250.000</v>
      </c>
      <c r="I29" s="84">
        <f t="shared" si="3"/>
        <v>1250000</v>
      </c>
      <c r="J29" s="142"/>
      <c r="K29" s="118" t="s">
        <v>70</v>
      </c>
      <c r="L29" s="118" t="s">
        <v>70</v>
      </c>
    </row>
    <row r="30" spans="1:12" s="8" customFormat="1" ht="15" customHeight="1">
      <c r="A30" s="6">
        <v>21</v>
      </c>
      <c r="B30" s="108" t="s">
        <v>631</v>
      </c>
      <c r="C30" s="109" t="s">
        <v>632</v>
      </c>
      <c r="D30" s="110" t="s">
        <v>103</v>
      </c>
      <c r="E30" s="107" t="s">
        <v>626</v>
      </c>
      <c r="F30" s="112">
        <v>7.64</v>
      </c>
      <c r="G30" s="111">
        <v>71</v>
      </c>
      <c r="H30" s="83" t="str">
        <f t="shared" si="2"/>
        <v>250.000</v>
      </c>
      <c r="I30" s="84">
        <f t="shared" si="3"/>
        <v>1250000</v>
      </c>
      <c r="J30" s="141"/>
      <c r="K30" s="96"/>
      <c r="L30" s="96"/>
    </row>
    <row r="31" spans="1:12" s="8" customFormat="1" ht="15" customHeight="1">
      <c r="A31" s="6">
        <v>22</v>
      </c>
      <c r="B31" s="108" t="s">
        <v>636</v>
      </c>
      <c r="C31" s="109" t="s">
        <v>637</v>
      </c>
      <c r="D31" s="110" t="s">
        <v>129</v>
      </c>
      <c r="E31" s="107" t="s">
        <v>626</v>
      </c>
      <c r="F31" s="112">
        <v>7.59</v>
      </c>
      <c r="G31" s="111">
        <v>70</v>
      </c>
      <c r="H31" s="83" t="str">
        <f t="shared" si="2"/>
        <v>250.000</v>
      </c>
      <c r="I31" s="84">
        <f t="shared" si="3"/>
        <v>1250000</v>
      </c>
      <c r="J31" s="142"/>
      <c r="K31" s="96" t="s">
        <v>70</v>
      </c>
      <c r="L31" s="96" t="s">
        <v>70</v>
      </c>
    </row>
    <row r="32" spans="1:12" s="8" customFormat="1" ht="15" customHeight="1">
      <c r="A32" s="6">
        <v>23</v>
      </c>
      <c r="B32" s="108" t="s">
        <v>555</v>
      </c>
      <c r="C32" s="109" t="s">
        <v>556</v>
      </c>
      <c r="D32" s="110" t="s">
        <v>372</v>
      </c>
      <c r="E32" s="107" t="s">
        <v>550</v>
      </c>
      <c r="F32" s="112">
        <v>7.57</v>
      </c>
      <c r="G32" s="111">
        <v>74</v>
      </c>
      <c r="H32" s="83" t="str">
        <f t="shared" si="2"/>
        <v>250.000</v>
      </c>
      <c r="I32" s="84">
        <f t="shared" si="3"/>
        <v>1250000</v>
      </c>
      <c r="J32" s="174"/>
      <c r="K32" s="149"/>
      <c r="L32" s="149"/>
    </row>
    <row r="33" spans="1:12" s="8" customFormat="1" ht="15" customHeight="1">
      <c r="A33" s="6">
        <v>24</v>
      </c>
      <c r="B33" s="108" t="s">
        <v>659</v>
      </c>
      <c r="C33" s="109" t="s">
        <v>273</v>
      </c>
      <c r="D33" s="110" t="s">
        <v>384</v>
      </c>
      <c r="E33" s="107" t="s">
        <v>649</v>
      </c>
      <c r="F33" s="112">
        <v>7.56</v>
      </c>
      <c r="G33" s="111">
        <v>73</v>
      </c>
      <c r="H33" s="83" t="str">
        <f t="shared" si="2"/>
        <v>250.000</v>
      </c>
      <c r="I33" s="84">
        <f t="shared" si="3"/>
        <v>1250000</v>
      </c>
      <c r="J33" s="142"/>
      <c r="K33" s="181" t="s">
        <v>70</v>
      </c>
      <c r="L33" s="181" t="s">
        <v>70</v>
      </c>
    </row>
    <row r="34" spans="1:12" s="8" customFormat="1" ht="15" customHeight="1">
      <c r="A34" s="6">
        <v>25</v>
      </c>
      <c r="B34" s="108" t="s">
        <v>657</v>
      </c>
      <c r="C34" s="109" t="s">
        <v>658</v>
      </c>
      <c r="D34" s="110" t="s">
        <v>106</v>
      </c>
      <c r="E34" s="107" t="s">
        <v>649</v>
      </c>
      <c r="F34" s="112">
        <v>7.55</v>
      </c>
      <c r="G34" s="111">
        <v>71</v>
      </c>
      <c r="H34" s="83" t="str">
        <f t="shared" si="2"/>
        <v>250.000</v>
      </c>
      <c r="I34" s="84">
        <f t="shared" si="3"/>
        <v>1250000</v>
      </c>
      <c r="J34" s="141"/>
      <c r="K34" s="96"/>
      <c r="L34" s="96"/>
    </row>
    <row r="35" spans="1:12" s="8" customFormat="1" ht="15" customHeight="1">
      <c r="A35" s="6">
        <v>26</v>
      </c>
      <c r="B35" s="108" t="s">
        <v>617</v>
      </c>
      <c r="C35" s="109" t="s">
        <v>618</v>
      </c>
      <c r="D35" s="110" t="s">
        <v>304</v>
      </c>
      <c r="E35" s="107" t="s">
        <v>613</v>
      </c>
      <c r="F35" s="112">
        <v>7.53</v>
      </c>
      <c r="G35" s="111">
        <v>76</v>
      </c>
      <c r="H35" s="83" t="str">
        <f t="shared" si="2"/>
        <v>250.000</v>
      </c>
      <c r="I35" s="84">
        <f t="shared" si="3"/>
        <v>1250000</v>
      </c>
      <c r="J35" s="141"/>
      <c r="K35" s="181" t="s">
        <v>70</v>
      </c>
      <c r="L35" s="181" t="s">
        <v>70</v>
      </c>
    </row>
    <row r="36" spans="1:12" s="8" customFormat="1" ht="15" customHeight="1">
      <c r="A36" s="6">
        <v>27</v>
      </c>
      <c r="B36" s="108" t="s">
        <v>647</v>
      </c>
      <c r="C36" s="109" t="s">
        <v>648</v>
      </c>
      <c r="D36" s="110" t="s">
        <v>104</v>
      </c>
      <c r="E36" s="107" t="s">
        <v>649</v>
      </c>
      <c r="F36" s="112">
        <v>7.53</v>
      </c>
      <c r="G36" s="111">
        <v>72</v>
      </c>
      <c r="H36" s="83" t="str">
        <f t="shared" si="2"/>
        <v>250.000</v>
      </c>
      <c r="I36" s="84">
        <f t="shared" si="3"/>
        <v>1250000</v>
      </c>
      <c r="J36" s="207"/>
      <c r="K36" s="96" t="s">
        <v>70</v>
      </c>
      <c r="L36" s="96" t="s">
        <v>70</v>
      </c>
    </row>
    <row r="37" spans="1:12" s="8" customFormat="1" ht="15" customHeight="1">
      <c r="A37" s="6">
        <v>28</v>
      </c>
      <c r="B37" s="108" t="s">
        <v>547</v>
      </c>
      <c r="C37" s="109" t="s">
        <v>275</v>
      </c>
      <c r="D37" s="110" t="s">
        <v>217</v>
      </c>
      <c r="E37" s="107" t="s">
        <v>546</v>
      </c>
      <c r="F37" s="112">
        <v>7.43</v>
      </c>
      <c r="G37" s="111">
        <v>80</v>
      </c>
      <c r="H37" s="83" t="str">
        <f t="shared" si="2"/>
        <v>250.000</v>
      </c>
      <c r="I37" s="84">
        <f t="shared" si="3"/>
        <v>1250000</v>
      </c>
      <c r="J37" s="142"/>
      <c r="K37" s="82"/>
      <c r="L37" s="82"/>
    </row>
    <row r="38" spans="1:12" s="8" customFormat="1" ht="15" customHeight="1">
      <c r="A38" s="6">
        <v>29</v>
      </c>
      <c r="B38" s="108" t="s">
        <v>565</v>
      </c>
      <c r="C38" s="109" t="s">
        <v>566</v>
      </c>
      <c r="D38" s="110" t="s">
        <v>438</v>
      </c>
      <c r="E38" s="107" t="s">
        <v>567</v>
      </c>
      <c r="F38" s="112">
        <v>7.2</v>
      </c>
      <c r="G38" s="111">
        <v>89</v>
      </c>
      <c r="H38" s="83" t="str">
        <f t="shared" si="2"/>
        <v>250.000</v>
      </c>
      <c r="I38" s="84">
        <f t="shared" si="3"/>
        <v>1250000</v>
      </c>
      <c r="J38" s="141"/>
      <c r="K38" s="118" t="s">
        <v>70</v>
      </c>
      <c r="L38" s="118" t="s">
        <v>70</v>
      </c>
    </row>
    <row r="39" spans="1:12" s="8" customFormat="1" ht="18" customHeight="1">
      <c r="A39" s="243" t="s">
        <v>3</v>
      </c>
      <c r="B39" s="243"/>
      <c r="C39" s="243"/>
      <c r="D39" s="136">
        <f>A38</f>
        <v>29</v>
      </c>
      <c r="E39" s="245" t="s">
        <v>1347</v>
      </c>
      <c r="F39" s="246"/>
      <c r="G39" s="246"/>
      <c r="H39" s="247"/>
      <c r="I39" s="26">
        <f>SUM(I10:I38)</f>
        <v>38000000</v>
      </c>
      <c r="J39" s="56"/>
      <c r="K39" s="55"/>
      <c r="L39" s="149">
        <f>COUNTIF(L10:L38,"Nữ")</f>
        <v>15</v>
      </c>
    </row>
    <row r="40" spans="1:12" ht="18" customHeight="1">
      <c r="A40" s="235" t="s">
        <v>1348</v>
      </c>
      <c r="B40" s="236"/>
      <c r="C40" s="236"/>
      <c r="D40" s="236"/>
      <c r="E40" s="236"/>
      <c r="F40" s="236"/>
      <c r="G40" s="236"/>
      <c r="H40" s="236"/>
      <c r="I40" s="236"/>
      <c r="J40" s="237"/>
      <c r="K40" s="51"/>
      <c r="L40" s="23"/>
    </row>
    <row r="41" spans="1:12" ht="15" customHeight="1">
      <c r="A41" s="12"/>
      <c r="B41" s="12"/>
      <c r="C41" s="12"/>
      <c r="D41" s="12"/>
      <c r="E41" s="12"/>
      <c r="F41" s="12"/>
      <c r="G41" s="12"/>
      <c r="H41" s="12"/>
      <c r="I41" s="22"/>
      <c r="J41" s="12"/>
      <c r="K41" s="12"/>
      <c r="L41" s="17"/>
    </row>
    <row r="42" spans="1:12" s="8" customFormat="1" ht="18" customHeight="1">
      <c r="A42" s="238" t="s">
        <v>161</v>
      </c>
      <c r="B42" s="238"/>
      <c r="C42" s="238"/>
      <c r="D42" s="238"/>
      <c r="E42" s="238" t="s">
        <v>67</v>
      </c>
      <c r="F42" s="238"/>
      <c r="G42" s="238"/>
      <c r="H42" s="238"/>
      <c r="I42" s="238" t="s">
        <v>41</v>
      </c>
      <c r="J42" s="238"/>
      <c r="L42" s="28"/>
    </row>
    <row r="43" spans="1:12" ht="15.95" customHeight="1">
      <c r="L43" s="17"/>
    </row>
    <row r="44" spans="1:12" s="224" customFormat="1" ht="15.95" customHeight="1">
      <c r="A44" s="244" t="s">
        <v>53</v>
      </c>
      <c r="B44" s="244"/>
      <c r="C44" s="244"/>
      <c r="D44" s="244"/>
      <c r="E44" s="244" t="s">
        <v>53</v>
      </c>
      <c r="F44" s="244"/>
      <c r="G44" s="244"/>
      <c r="H44" s="244"/>
      <c r="I44" s="244" t="s">
        <v>53</v>
      </c>
      <c r="J44" s="244"/>
      <c r="L44" s="225"/>
    </row>
    <row r="45" spans="1:12" ht="15.95" customHeight="1">
      <c r="L45" s="17"/>
    </row>
    <row r="46" spans="1:12" ht="15.95" customHeight="1">
      <c r="L46" s="17"/>
    </row>
    <row r="47" spans="1:12" ht="18" customHeight="1">
      <c r="A47" s="226" t="s">
        <v>455</v>
      </c>
      <c r="B47" s="226"/>
      <c r="C47" s="226"/>
      <c r="D47" s="226"/>
      <c r="E47" s="226" t="s">
        <v>68</v>
      </c>
      <c r="F47" s="226"/>
      <c r="G47" s="226"/>
      <c r="H47" s="226"/>
      <c r="I47" s="226" t="s">
        <v>62</v>
      </c>
      <c r="J47" s="226"/>
      <c r="K47" s="226"/>
      <c r="L47" s="17"/>
    </row>
    <row r="48" spans="1:12" ht="15.95" customHeight="1">
      <c r="A48" s="135"/>
      <c r="B48" s="135"/>
      <c r="C48" s="135"/>
      <c r="D48" s="135"/>
      <c r="E48" s="135"/>
      <c r="F48" s="135"/>
      <c r="G48" s="135"/>
      <c r="H48" s="135"/>
      <c r="I48" s="135"/>
      <c r="J48" s="135"/>
      <c r="K48" s="135"/>
      <c r="L48" s="17"/>
    </row>
    <row r="49" spans="1:12" ht="15.95" customHeight="1">
      <c r="A49" s="135"/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7"/>
    </row>
    <row r="50" spans="1:12" s="8" customFormat="1" ht="20.100000000000001" customHeight="1">
      <c r="A50" s="6">
        <v>1</v>
      </c>
      <c r="B50" s="108" t="s">
        <v>627</v>
      </c>
      <c r="C50" s="109" t="s">
        <v>628</v>
      </c>
      <c r="D50" s="110" t="s">
        <v>149</v>
      </c>
      <c r="E50" s="107" t="s">
        <v>626</v>
      </c>
      <c r="F50" s="112">
        <v>7.47</v>
      </c>
      <c r="G50" s="111">
        <v>79</v>
      </c>
      <c r="H50" s="83" t="str">
        <f t="shared" ref="H50:H74" si="4">IF(AND(F50&gt;=9,G50&gt;=90),"500.000",IF(AND(F50&gt;=8,G50&gt;=80),"425.000",IF(AND(F50&gt;=7,G50&gt;=70),"250.000"," ")))</f>
        <v>250.000</v>
      </c>
      <c r="I50" s="84">
        <f t="shared" ref="I50:I74" si="5">H50*5</f>
        <v>1250000</v>
      </c>
      <c r="J50" s="142"/>
      <c r="K50" s="96" t="s">
        <v>70</v>
      </c>
      <c r="L50" s="96" t="s">
        <v>70</v>
      </c>
    </row>
    <row r="51" spans="1:12" s="8" customFormat="1" ht="20.100000000000001" customHeight="1">
      <c r="A51" s="6">
        <v>2</v>
      </c>
      <c r="B51" s="108" t="s">
        <v>540</v>
      </c>
      <c r="C51" s="109" t="s">
        <v>541</v>
      </c>
      <c r="D51" s="110" t="s">
        <v>101</v>
      </c>
      <c r="E51" s="107" t="s">
        <v>542</v>
      </c>
      <c r="F51" s="112">
        <v>7.47</v>
      </c>
      <c r="G51" s="111">
        <v>77</v>
      </c>
      <c r="H51" s="83" t="str">
        <f t="shared" si="4"/>
        <v>250.000</v>
      </c>
      <c r="I51" s="84">
        <f t="shared" si="5"/>
        <v>1250000</v>
      </c>
      <c r="J51" s="141"/>
      <c r="K51" s="199"/>
      <c r="L51" s="199"/>
    </row>
    <row r="52" spans="1:12" s="8" customFormat="1" ht="20.100000000000001" customHeight="1">
      <c r="A52" s="6">
        <v>3</v>
      </c>
      <c r="B52" s="108" t="s">
        <v>608</v>
      </c>
      <c r="C52" s="109" t="s">
        <v>609</v>
      </c>
      <c r="D52" s="110" t="s">
        <v>289</v>
      </c>
      <c r="E52" s="107" t="s">
        <v>607</v>
      </c>
      <c r="F52" s="112">
        <v>7.45</v>
      </c>
      <c r="G52" s="111">
        <v>71</v>
      </c>
      <c r="H52" s="83" t="str">
        <f t="shared" si="4"/>
        <v>250.000</v>
      </c>
      <c r="I52" s="84">
        <f t="shared" si="5"/>
        <v>1250000</v>
      </c>
      <c r="J52" s="193"/>
      <c r="K52" s="118" t="s">
        <v>70</v>
      </c>
      <c r="L52" s="118" t="s">
        <v>70</v>
      </c>
    </row>
    <row r="53" spans="1:12" s="8" customFormat="1" ht="20.100000000000001" customHeight="1">
      <c r="A53" s="6">
        <v>4</v>
      </c>
      <c r="B53" s="108" t="s">
        <v>629</v>
      </c>
      <c r="C53" s="109" t="s">
        <v>630</v>
      </c>
      <c r="D53" s="110" t="s">
        <v>105</v>
      </c>
      <c r="E53" s="107" t="s">
        <v>626</v>
      </c>
      <c r="F53" s="112">
        <v>7.41</v>
      </c>
      <c r="G53" s="111">
        <v>73</v>
      </c>
      <c r="H53" s="83" t="str">
        <f t="shared" si="4"/>
        <v>250.000</v>
      </c>
      <c r="I53" s="84">
        <f t="shared" si="5"/>
        <v>1250000</v>
      </c>
      <c r="J53" s="142"/>
      <c r="K53" s="181" t="s">
        <v>70</v>
      </c>
      <c r="L53" s="181" t="s">
        <v>70</v>
      </c>
    </row>
    <row r="54" spans="1:12" s="8" customFormat="1" ht="20.100000000000001" customHeight="1">
      <c r="A54" s="6">
        <v>5</v>
      </c>
      <c r="B54" s="108" t="s">
        <v>574</v>
      </c>
      <c r="C54" s="109" t="s">
        <v>575</v>
      </c>
      <c r="D54" s="110" t="s">
        <v>103</v>
      </c>
      <c r="E54" s="107" t="s">
        <v>576</v>
      </c>
      <c r="F54" s="112">
        <v>7.39</v>
      </c>
      <c r="G54" s="111">
        <v>78</v>
      </c>
      <c r="H54" s="83" t="str">
        <f t="shared" si="4"/>
        <v>250.000</v>
      </c>
      <c r="I54" s="84">
        <f t="shared" si="5"/>
        <v>1250000</v>
      </c>
      <c r="J54" s="147"/>
      <c r="K54" s="198"/>
      <c r="L54" s="198"/>
    </row>
    <row r="55" spans="1:12" s="8" customFormat="1" ht="20.100000000000001" customHeight="1">
      <c r="A55" s="6">
        <v>6</v>
      </c>
      <c r="B55" s="108" t="s">
        <v>551</v>
      </c>
      <c r="C55" s="109" t="s">
        <v>552</v>
      </c>
      <c r="D55" s="110" t="s">
        <v>553</v>
      </c>
      <c r="E55" s="107" t="s">
        <v>550</v>
      </c>
      <c r="F55" s="112">
        <v>7.39</v>
      </c>
      <c r="G55" s="111">
        <v>74</v>
      </c>
      <c r="H55" s="83" t="str">
        <f t="shared" si="4"/>
        <v>250.000</v>
      </c>
      <c r="I55" s="84">
        <f t="shared" si="5"/>
        <v>1250000</v>
      </c>
      <c r="J55" s="158"/>
      <c r="K55" s="171"/>
      <c r="L55" s="171"/>
    </row>
    <row r="56" spans="1:12" s="8" customFormat="1" ht="20.100000000000001" customHeight="1">
      <c r="A56" s="6">
        <v>7</v>
      </c>
      <c r="B56" s="108" t="s">
        <v>610</v>
      </c>
      <c r="C56" s="109" t="s">
        <v>611</v>
      </c>
      <c r="D56" s="110" t="s">
        <v>612</v>
      </c>
      <c r="E56" s="107" t="s">
        <v>613</v>
      </c>
      <c r="F56" s="112">
        <v>7.39</v>
      </c>
      <c r="G56" s="111">
        <v>72</v>
      </c>
      <c r="H56" s="83" t="str">
        <f t="shared" si="4"/>
        <v>250.000</v>
      </c>
      <c r="I56" s="84">
        <f t="shared" si="5"/>
        <v>1250000</v>
      </c>
      <c r="J56" s="174"/>
      <c r="K56" s="96" t="s">
        <v>70</v>
      </c>
      <c r="L56" s="96" t="s">
        <v>70</v>
      </c>
    </row>
    <row r="57" spans="1:12" s="8" customFormat="1" ht="20.100000000000001" customHeight="1">
      <c r="A57" s="6">
        <v>8</v>
      </c>
      <c r="B57" s="108" t="s">
        <v>663</v>
      </c>
      <c r="C57" s="109" t="s">
        <v>664</v>
      </c>
      <c r="D57" s="110" t="s">
        <v>112</v>
      </c>
      <c r="E57" s="107" t="s">
        <v>649</v>
      </c>
      <c r="F57" s="112">
        <v>7.39</v>
      </c>
      <c r="G57" s="111">
        <v>70</v>
      </c>
      <c r="H57" s="83" t="str">
        <f t="shared" si="4"/>
        <v>250.000</v>
      </c>
      <c r="I57" s="84">
        <f t="shared" si="5"/>
        <v>1250000</v>
      </c>
      <c r="J57" s="145"/>
      <c r="K57" s="96" t="s">
        <v>70</v>
      </c>
      <c r="L57" s="96" t="s">
        <v>70</v>
      </c>
    </row>
    <row r="58" spans="1:12" s="8" customFormat="1" ht="20.100000000000001" customHeight="1">
      <c r="A58" s="6">
        <v>9</v>
      </c>
      <c r="B58" s="108" t="s">
        <v>652</v>
      </c>
      <c r="C58" s="109" t="s">
        <v>653</v>
      </c>
      <c r="D58" s="110" t="s">
        <v>99</v>
      </c>
      <c r="E58" s="107" t="s">
        <v>649</v>
      </c>
      <c r="F58" s="112">
        <v>7.37</v>
      </c>
      <c r="G58" s="111">
        <v>73</v>
      </c>
      <c r="H58" s="83" t="str">
        <f t="shared" si="4"/>
        <v>250.000</v>
      </c>
      <c r="I58" s="84">
        <f t="shared" si="5"/>
        <v>1250000</v>
      </c>
      <c r="J58" s="141"/>
      <c r="K58" s="96" t="s">
        <v>70</v>
      </c>
      <c r="L58" s="96" t="s">
        <v>70</v>
      </c>
    </row>
    <row r="59" spans="1:12" s="8" customFormat="1" ht="20.100000000000001" customHeight="1">
      <c r="A59" s="6">
        <v>10</v>
      </c>
      <c r="B59" s="108" t="s">
        <v>572</v>
      </c>
      <c r="C59" s="109" t="s">
        <v>266</v>
      </c>
      <c r="D59" s="110" t="s">
        <v>316</v>
      </c>
      <c r="E59" s="107" t="s">
        <v>573</v>
      </c>
      <c r="F59" s="112">
        <v>7.35</v>
      </c>
      <c r="G59" s="111">
        <v>79</v>
      </c>
      <c r="H59" s="83" t="str">
        <f t="shared" si="4"/>
        <v>250.000</v>
      </c>
      <c r="I59" s="84">
        <f t="shared" si="5"/>
        <v>1250000</v>
      </c>
      <c r="J59" s="192"/>
      <c r="K59" s="96"/>
      <c r="L59" s="96"/>
    </row>
    <row r="60" spans="1:12" s="8" customFormat="1" ht="20.100000000000001" customHeight="1">
      <c r="A60" s="6">
        <v>11</v>
      </c>
      <c r="B60" s="108" t="s">
        <v>660</v>
      </c>
      <c r="C60" s="109" t="s">
        <v>661</v>
      </c>
      <c r="D60" s="110" t="s">
        <v>662</v>
      </c>
      <c r="E60" s="107" t="s">
        <v>649</v>
      </c>
      <c r="F60" s="112">
        <v>7.35</v>
      </c>
      <c r="G60" s="111">
        <v>72</v>
      </c>
      <c r="H60" s="83" t="str">
        <f t="shared" si="4"/>
        <v>250.000</v>
      </c>
      <c r="I60" s="84">
        <f t="shared" si="5"/>
        <v>1250000</v>
      </c>
      <c r="J60" s="148"/>
      <c r="K60" s="96" t="s">
        <v>70</v>
      </c>
      <c r="L60" s="96" t="s">
        <v>70</v>
      </c>
    </row>
    <row r="61" spans="1:12" s="8" customFormat="1" ht="20.100000000000001" customHeight="1">
      <c r="A61" s="6">
        <v>12</v>
      </c>
      <c r="B61" s="108" t="s">
        <v>563</v>
      </c>
      <c r="C61" s="109" t="s">
        <v>564</v>
      </c>
      <c r="D61" s="110" t="s">
        <v>468</v>
      </c>
      <c r="E61" s="107" t="s">
        <v>560</v>
      </c>
      <c r="F61" s="112">
        <v>7.34</v>
      </c>
      <c r="G61" s="111">
        <v>72</v>
      </c>
      <c r="H61" s="83" t="str">
        <f t="shared" si="4"/>
        <v>250.000</v>
      </c>
      <c r="I61" s="84">
        <f t="shared" si="5"/>
        <v>1250000</v>
      </c>
      <c r="J61" s="142"/>
      <c r="K61" s="171"/>
      <c r="L61" s="171"/>
    </row>
    <row r="62" spans="1:12" s="8" customFormat="1" ht="20.100000000000001" customHeight="1">
      <c r="A62" s="6">
        <v>13</v>
      </c>
      <c r="B62" s="108" t="s">
        <v>635</v>
      </c>
      <c r="C62" s="109" t="s">
        <v>552</v>
      </c>
      <c r="D62" s="110" t="s">
        <v>634</v>
      </c>
      <c r="E62" s="107" t="s">
        <v>626</v>
      </c>
      <c r="F62" s="112">
        <v>7.33</v>
      </c>
      <c r="G62" s="111">
        <v>73</v>
      </c>
      <c r="H62" s="83" t="str">
        <f t="shared" si="4"/>
        <v>250.000</v>
      </c>
      <c r="I62" s="84">
        <f t="shared" si="5"/>
        <v>1250000</v>
      </c>
      <c r="J62" s="145"/>
      <c r="K62" s="96" t="s">
        <v>70</v>
      </c>
      <c r="L62" s="96" t="s">
        <v>70</v>
      </c>
    </row>
    <row r="63" spans="1:12" s="8" customFormat="1" ht="20.100000000000001" customHeight="1">
      <c r="A63" s="6">
        <v>14</v>
      </c>
      <c r="B63" s="108" t="s">
        <v>667</v>
      </c>
      <c r="C63" s="109" t="s">
        <v>668</v>
      </c>
      <c r="D63" s="110" t="s">
        <v>111</v>
      </c>
      <c r="E63" s="107" t="s">
        <v>649</v>
      </c>
      <c r="F63" s="112">
        <v>7.3</v>
      </c>
      <c r="G63" s="111">
        <v>74</v>
      </c>
      <c r="H63" s="83" t="str">
        <f t="shared" si="4"/>
        <v>250.000</v>
      </c>
      <c r="I63" s="84">
        <f t="shared" si="5"/>
        <v>1250000</v>
      </c>
      <c r="J63" s="141"/>
      <c r="K63" s="96" t="s">
        <v>70</v>
      </c>
      <c r="L63" s="96" t="s">
        <v>70</v>
      </c>
    </row>
    <row r="64" spans="1:12" s="8" customFormat="1" ht="20.100000000000001" customHeight="1">
      <c r="A64" s="6">
        <v>15</v>
      </c>
      <c r="B64" s="108" t="s">
        <v>650</v>
      </c>
      <c r="C64" s="109" t="s">
        <v>651</v>
      </c>
      <c r="D64" s="110" t="s">
        <v>634</v>
      </c>
      <c r="E64" s="107" t="s">
        <v>649</v>
      </c>
      <c r="F64" s="112">
        <v>7.26</v>
      </c>
      <c r="G64" s="111">
        <v>72</v>
      </c>
      <c r="H64" s="83" t="str">
        <f t="shared" si="4"/>
        <v>250.000</v>
      </c>
      <c r="I64" s="84">
        <f t="shared" si="5"/>
        <v>1250000</v>
      </c>
      <c r="J64" s="141"/>
      <c r="K64" s="96" t="s">
        <v>70</v>
      </c>
      <c r="L64" s="96" t="s">
        <v>70</v>
      </c>
    </row>
    <row r="65" spans="1:12" s="8" customFormat="1" ht="20.100000000000001" customHeight="1">
      <c r="A65" s="6">
        <v>16</v>
      </c>
      <c r="B65" s="108" t="s">
        <v>638</v>
      </c>
      <c r="C65" s="109" t="s">
        <v>639</v>
      </c>
      <c r="D65" s="110" t="s">
        <v>100</v>
      </c>
      <c r="E65" s="107" t="s">
        <v>626</v>
      </c>
      <c r="F65" s="112">
        <v>7.25</v>
      </c>
      <c r="G65" s="111">
        <v>72</v>
      </c>
      <c r="H65" s="83" t="str">
        <f t="shared" si="4"/>
        <v>250.000</v>
      </c>
      <c r="I65" s="84">
        <f t="shared" si="5"/>
        <v>1250000</v>
      </c>
      <c r="J65" s="146"/>
      <c r="K65" s="96" t="s">
        <v>70</v>
      </c>
      <c r="L65" s="96" t="s">
        <v>70</v>
      </c>
    </row>
    <row r="66" spans="1:12" s="8" customFormat="1" ht="20.100000000000001" customHeight="1">
      <c r="A66" s="6">
        <v>17</v>
      </c>
      <c r="B66" s="108" t="s">
        <v>593</v>
      </c>
      <c r="C66" s="109" t="s">
        <v>594</v>
      </c>
      <c r="D66" s="110" t="s">
        <v>132</v>
      </c>
      <c r="E66" s="107" t="s">
        <v>590</v>
      </c>
      <c r="F66" s="112">
        <v>7.24</v>
      </c>
      <c r="G66" s="111">
        <v>71</v>
      </c>
      <c r="H66" s="83" t="str">
        <f t="shared" si="4"/>
        <v>250.000</v>
      </c>
      <c r="I66" s="84">
        <f t="shared" si="5"/>
        <v>1250000</v>
      </c>
      <c r="J66" s="144"/>
      <c r="K66" s="96"/>
      <c r="L66" s="96"/>
    </row>
    <row r="67" spans="1:12" s="8" customFormat="1" ht="20.100000000000001" customHeight="1">
      <c r="A67" s="6">
        <v>18</v>
      </c>
      <c r="B67" s="108" t="s">
        <v>554</v>
      </c>
      <c r="C67" s="109" t="s">
        <v>256</v>
      </c>
      <c r="D67" s="110" t="s">
        <v>252</v>
      </c>
      <c r="E67" s="107" t="s">
        <v>550</v>
      </c>
      <c r="F67" s="112">
        <v>7.21</v>
      </c>
      <c r="G67" s="111">
        <v>74</v>
      </c>
      <c r="H67" s="83" t="str">
        <f t="shared" si="4"/>
        <v>250.000</v>
      </c>
      <c r="I67" s="84">
        <f t="shared" si="5"/>
        <v>1250000</v>
      </c>
      <c r="J67" s="193"/>
      <c r="K67" s="171"/>
      <c r="L67" s="171"/>
    </row>
    <row r="68" spans="1:12" s="8" customFormat="1" ht="20.100000000000001" customHeight="1">
      <c r="A68" s="6">
        <v>19</v>
      </c>
      <c r="B68" s="108" t="s">
        <v>591</v>
      </c>
      <c r="C68" s="109" t="s">
        <v>592</v>
      </c>
      <c r="D68" s="110" t="s">
        <v>105</v>
      </c>
      <c r="E68" s="107" t="s">
        <v>590</v>
      </c>
      <c r="F68" s="112">
        <v>7.2</v>
      </c>
      <c r="G68" s="111">
        <v>71</v>
      </c>
      <c r="H68" s="83" t="str">
        <f t="shared" si="4"/>
        <v>250.000</v>
      </c>
      <c r="I68" s="84">
        <f t="shared" si="5"/>
        <v>1250000</v>
      </c>
      <c r="J68" s="195"/>
      <c r="K68" s="179" t="s">
        <v>70</v>
      </c>
      <c r="L68" s="179" t="s">
        <v>70</v>
      </c>
    </row>
    <row r="69" spans="1:12" s="8" customFormat="1" ht="20.100000000000001" customHeight="1">
      <c r="A69" s="6">
        <v>20</v>
      </c>
      <c r="B69" s="108" t="s">
        <v>643</v>
      </c>
      <c r="C69" s="109" t="s">
        <v>141</v>
      </c>
      <c r="D69" s="110" t="s">
        <v>112</v>
      </c>
      <c r="E69" s="107" t="s">
        <v>626</v>
      </c>
      <c r="F69" s="112">
        <v>7.15</v>
      </c>
      <c r="G69" s="111">
        <v>72</v>
      </c>
      <c r="H69" s="83" t="str">
        <f t="shared" si="4"/>
        <v>250.000</v>
      </c>
      <c r="I69" s="84">
        <f t="shared" si="5"/>
        <v>1250000</v>
      </c>
      <c r="J69" s="196"/>
      <c r="K69" s="96" t="s">
        <v>70</v>
      </c>
      <c r="L69" s="96" t="s">
        <v>70</v>
      </c>
    </row>
    <row r="70" spans="1:12" s="8" customFormat="1" ht="20.100000000000001" customHeight="1">
      <c r="A70" s="6">
        <v>21</v>
      </c>
      <c r="B70" s="108" t="s">
        <v>557</v>
      </c>
      <c r="C70" s="109" t="s">
        <v>558</v>
      </c>
      <c r="D70" s="110" t="s">
        <v>559</v>
      </c>
      <c r="E70" s="107" t="s">
        <v>560</v>
      </c>
      <c r="F70" s="112">
        <v>7.14</v>
      </c>
      <c r="G70" s="111">
        <v>70</v>
      </c>
      <c r="H70" s="83" t="str">
        <f t="shared" si="4"/>
        <v>250.000</v>
      </c>
      <c r="I70" s="84">
        <f t="shared" si="5"/>
        <v>1250000</v>
      </c>
      <c r="J70" s="142"/>
      <c r="K70" s="171"/>
      <c r="L70" s="171"/>
    </row>
    <row r="71" spans="1:12" s="8" customFormat="1" ht="20.100000000000001" customHeight="1">
      <c r="A71" s="6">
        <v>22</v>
      </c>
      <c r="B71" s="108" t="s">
        <v>589</v>
      </c>
      <c r="C71" s="109" t="s">
        <v>493</v>
      </c>
      <c r="D71" s="110" t="s">
        <v>101</v>
      </c>
      <c r="E71" s="107" t="s">
        <v>590</v>
      </c>
      <c r="F71" s="112">
        <v>7.06</v>
      </c>
      <c r="G71" s="111">
        <v>74</v>
      </c>
      <c r="H71" s="83" t="str">
        <f t="shared" si="4"/>
        <v>250.000</v>
      </c>
      <c r="I71" s="84">
        <f t="shared" si="5"/>
        <v>1250000</v>
      </c>
      <c r="J71" s="144"/>
      <c r="K71" s="96"/>
      <c r="L71" s="96"/>
    </row>
    <row r="72" spans="1:12" s="8" customFormat="1" ht="20.100000000000001" customHeight="1">
      <c r="A72" s="6">
        <v>23</v>
      </c>
      <c r="B72" s="108" t="s">
        <v>654</v>
      </c>
      <c r="C72" s="109" t="s">
        <v>655</v>
      </c>
      <c r="D72" s="110" t="s">
        <v>656</v>
      </c>
      <c r="E72" s="107" t="s">
        <v>649</v>
      </c>
      <c r="F72" s="112">
        <v>7.05</v>
      </c>
      <c r="G72" s="111">
        <v>74</v>
      </c>
      <c r="H72" s="83" t="str">
        <f t="shared" si="4"/>
        <v>250.000</v>
      </c>
      <c r="I72" s="84">
        <f t="shared" si="5"/>
        <v>1250000</v>
      </c>
      <c r="J72" s="142"/>
      <c r="K72" s="96" t="s">
        <v>70</v>
      </c>
      <c r="L72" s="96" t="s">
        <v>70</v>
      </c>
    </row>
    <row r="73" spans="1:12" s="8" customFormat="1" ht="20.100000000000001" customHeight="1">
      <c r="A73" s="6">
        <v>24</v>
      </c>
      <c r="B73" s="108" t="s">
        <v>580</v>
      </c>
      <c r="C73" s="109" t="s">
        <v>581</v>
      </c>
      <c r="D73" s="110" t="s">
        <v>313</v>
      </c>
      <c r="E73" s="107" t="s">
        <v>582</v>
      </c>
      <c r="F73" s="112">
        <v>7.03</v>
      </c>
      <c r="G73" s="111">
        <v>72</v>
      </c>
      <c r="H73" s="83" t="str">
        <f t="shared" si="4"/>
        <v>250.000</v>
      </c>
      <c r="I73" s="84">
        <f t="shared" si="5"/>
        <v>1250000</v>
      </c>
      <c r="J73" s="141"/>
      <c r="K73" s="96"/>
      <c r="L73" s="96"/>
    </row>
    <row r="74" spans="1:12" s="8" customFormat="1" ht="20.100000000000001" customHeight="1">
      <c r="A74" s="6">
        <v>25</v>
      </c>
      <c r="B74" s="108" t="s">
        <v>548</v>
      </c>
      <c r="C74" s="109" t="s">
        <v>323</v>
      </c>
      <c r="D74" s="110" t="s">
        <v>549</v>
      </c>
      <c r="E74" s="107" t="s">
        <v>550</v>
      </c>
      <c r="F74" s="112">
        <v>7</v>
      </c>
      <c r="G74" s="111">
        <v>74</v>
      </c>
      <c r="H74" s="83" t="str">
        <f t="shared" si="4"/>
        <v>250.000</v>
      </c>
      <c r="I74" s="84">
        <f t="shared" si="5"/>
        <v>1250000</v>
      </c>
      <c r="J74" s="142"/>
      <c r="K74" s="171"/>
      <c r="L74" s="171"/>
    </row>
    <row r="75" spans="1:12" ht="15.95" customHeight="1">
      <c r="A75" s="135"/>
      <c r="B75" s="135"/>
      <c r="C75" s="135"/>
      <c r="D75" s="135"/>
      <c r="E75" s="135"/>
      <c r="F75" s="135"/>
      <c r="G75" s="135"/>
      <c r="H75" s="135"/>
      <c r="I75" s="135"/>
      <c r="J75" s="135"/>
      <c r="K75" s="135"/>
      <c r="L75" s="17"/>
    </row>
    <row r="76" spans="1:12" ht="18" customHeight="1"/>
  </sheetData>
  <sortState ref="A36:L38">
    <sortCondition ref="A36"/>
  </sortState>
  <mergeCells count="23">
    <mergeCell ref="A39:C39"/>
    <mergeCell ref="E39:H39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  <mergeCell ref="A47:D47"/>
    <mergeCell ref="E47:H47"/>
    <mergeCell ref="I47:K47"/>
    <mergeCell ref="A40:J40"/>
    <mergeCell ref="A42:D42"/>
    <mergeCell ref="E42:H42"/>
    <mergeCell ref="I42:J42"/>
    <mergeCell ref="A44:D44"/>
    <mergeCell ref="E44:H44"/>
    <mergeCell ref="I44:J44"/>
  </mergeCells>
  <conditionalFormatting sqref="F38 F50:F74 F10:F36">
    <cfRule type="cellIs" dxfId="106" priority="16" stopIfTrue="1" operator="lessThan">
      <formula>3</formula>
    </cfRule>
    <cfRule type="cellIs" dxfId="105" priority="17" stopIfTrue="1" operator="lessThan">
      <formula>5</formula>
    </cfRule>
    <cfRule type="cellIs" dxfId="104" priority="18" stopIfTrue="1" operator="notBetween">
      <formula>7</formula>
      <formula>"&lt;7"</formula>
    </cfRule>
  </conditionalFormatting>
  <conditionalFormatting sqref="G50:G74 G10:G38">
    <cfRule type="cellIs" dxfId="103" priority="13" stopIfTrue="1" operator="lessThan">
      <formula>30</formula>
    </cfRule>
    <cfRule type="cellIs" dxfId="102" priority="14" stopIfTrue="1" operator="lessThan">
      <formula>50</formula>
    </cfRule>
    <cfRule type="cellIs" dxfId="101" priority="15" stopIfTrue="1" operator="notBetween">
      <formula>70</formula>
      <formula>"&lt;70"</formula>
    </cfRule>
  </conditionalFormatting>
  <conditionalFormatting sqref="F37">
    <cfRule type="cellIs" dxfId="100" priority="10" stopIfTrue="1" operator="lessThan">
      <formula>3</formula>
    </cfRule>
    <cfRule type="cellIs" dxfId="99" priority="11" stopIfTrue="1" operator="lessThan">
      <formula>5</formula>
    </cfRule>
    <cfRule type="cellIs" dxfId="98" priority="12" stopIfTrue="1" operator="notBetween">
      <formula>7</formula>
      <formula>"&lt;7"</formula>
    </cfRule>
  </conditionalFormatting>
  <pageMargins left="0.59055118110236204" right="0.23622047244094499" top="0.59055118110236204" bottom="0.59055118110236204" header="0" footer="0.23622047244094499"/>
  <pageSetup paperSize="9" scale="95" orientation="portrait" horizontalDpi="300" verticalDpi="300" r:id="rId1"/>
  <headerFooter alignWithMargins="0">
    <oddFooter>&amp;L&amp;"Times New Roman,Italic"&amp;8&amp;Z&amp;F&amp;R&amp;P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4"/>
  <sheetViews>
    <sheetView view="pageBreakPreview" zoomScaleNormal="100" workbookViewId="0">
      <selection activeCell="E10" sqref="E10"/>
    </sheetView>
  </sheetViews>
  <sheetFormatPr defaultRowHeight="15"/>
  <cols>
    <col min="1" max="1" width="4.625" style="2" customWidth="1"/>
    <col min="2" max="2" width="8.625" style="2" customWidth="1"/>
    <col min="3" max="3" width="16.125" style="2" customWidth="1"/>
    <col min="4" max="4" width="6.625" style="2" customWidth="1"/>
    <col min="5" max="5" width="9.625" style="2" customWidth="1"/>
    <col min="6" max="7" width="6.125" style="2" customWidth="1"/>
    <col min="8" max="8" width="7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3.625" style="16" customWidth="1"/>
    <col min="13" max="16384" width="9" style="2"/>
  </cols>
  <sheetData>
    <row r="2" spans="1:12" ht="20.100000000000001" customHeight="1">
      <c r="A2" s="233" t="s">
        <v>66</v>
      </c>
      <c r="B2" s="233"/>
      <c r="C2" s="233"/>
      <c r="D2" s="233"/>
      <c r="E2" s="233"/>
      <c r="F2" s="226" t="s">
        <v>5</v>
      </c>
      <c r="G2" s="226"/>
      <c r="H2" s="226"/>
      <c r="I2" s="226"/>
      <c r="J2" s="226"/>
      <c r="K2" s="226"/>
      <c r="L2" s="21"/>
    </row>
    <row r="3" spans="1:12" ht="20.100000000000001" customHeight="1">
      <c r="A3" s="226" t="s">
        <v>164</v>
      </c>
      <c r="B3" s="226"/>
      <c r="C3" s="226"/>
      <c r="D3" s="226"/>
      <c r="E3" s="226"/>
      <c r="F3" s="234" t="s">
        <v>6</v>
      </c>
      <c r="G3" s="234"/>
      <c r="H3" s="234"/>
      <c r="I3" s="234"/>
      <c r="J3" s="234"/>
      <c r="K3" s="234"/>
      <c r="L3" s="21"/>
    </row>
    <row r="4" spans="1:12" ht="20.100000000000001" customHeight="1">
      <c r="A4" s="226" t="s">
        <v>165</v>
      </c>
      <c r="B4" s="226"/>
      <c r="C4" s="226"/>
      <c r="D4" s="226"/>
      <c r="E4" s="226"/>
      <c r="F4" s="227"/>
      <c r="G4" s="227"/>
      <c r="H4" s="228"/>
      <c r="I4" s="228"/>
      <c r="J4" s="228"/>
      <c r="K4" s="228"/>
      <c r="L4" s="21"/>
    </row>
    <row r="5" spans="1:12" s="33" customFormat="1" ht="20.100000000000001" customHeight="1">
      <c r="A5" s="229"/>
      <c r="B5" s="229"/>
      <c r="C5" s="230"/>
      <c r="D5" s="230"/>
      <c r="E5" s="230"/>
      <c r="L5" s="34"/>
    </row>
    <row r="6" spans="1:12" ht="54.95" customHeight="1">
      <c r="A6" s="231" t="s">
        <v>1338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1"/>
    </row>
    <row r="7" spans="1:12" s="8" customFormat="1" ht="30" customHeight="1">
      <c r="A7" s="239" t="s">
        <v>669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7"/>
    </row>
    <row r="8" spans="1:12" ht="39.950000000000003" customHeight="1">
      <c r="A8" s="240" t="s">
        <v>1409</v>
      </c>
      <c r="B8" s="240"/>
      <c r="C8" s="241"/>
      <c r="D8" s="241"/>
      <c r="E8" s="241"/>
      <c r="F8" s="241"/>
      <c r="G8" s="241"/>
      <c r="H8" s="241"/>
      <c r="I8" s="241"/>
      <c r="J8" s="241"/>
      <c r="K8" s="241"/>
    </row>
    <row r="9" spans="1:12" ht="20.100000000000001" customHeight="1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</row>
    <row r="10" spans="1:12" s="8" customFormat="1" ht="39.950000000000003" customHeight="1">
      <c r="A10" s="134" t="s">
        <v>0</v>
      </c>
      <c r="B10" s="134"/>
      <c r="C10" s="242" t="s">
        <v>7</v>
      </c>
      <c r="D10" s="242"/>
      <c r="E10" s="4" t="s">
        <v>8</v>
      </c>
      <c r="F10" s="35" t="s">
        <v>14</v>
      </c>
      <c r="G10" s="5" t="s">
        <v>1</v>
      </c>
      <c r="H10" s="134" t="s">
        <v>9</v>
      </c>
      <c r="I10" s="5" t="s">
        <v>11</v>
      </c>
      <c r="J10" s="5" t="s">
        <v>10</v>
      </c>
      <c r="K10" s="134" t="s">
        <v>2</v>
      </c>
      <c r="L10" s="5" t="s">
        <v>13</v>
      </c>
    </row>
    <row r="11" spans="1:12" s="8" customFormat="1" ht="39.950000000000003" customHeight="1">
      <c r="A11" s="6">
        <v>1</v>
      </c>
      <c r="B11" s="108" t="s">
        <v>670</v>
      </c>
      <c r="C11" s="109" t="s">
        <v>671</v>
      </c>
      <c r="D11" s="110" t="s">
        <v>156</v>
      </c>
      <c r="E11" s="107" t="s">
        <v>672</v>
      </c>
      <c r="F11" s="112">
        <v>7.95</v>
      </c>
      <c r="G11" s="111">
        <v>70</v>
      </c>
      <c r="H11" s="95" t="str">
        <f>IF(AND(F11&gt;=9,G11&gt;=90),"500.000",IF(AND(F11&gt;=8,G11&gt;=80),"425.000",IF(AND(F11&gt;=7,G11&gt;=70),"250.000"," ")))</f>
        <v>250.000</v>
      </c>
      <c r="I11" s="88">
        <f>H11*5</f>
        <v>1250000</v>
      </c>
      <c r="J11" s="6"/>
      <c r="K11" s="87"/>
      <c r="L11" s="82"/>
    </row>
    <row r="12" spans="1:12" s="8" customFormat="1" ht="39.950000000000003" customHeight="1">
      <c r="A12" s="243" t="s">
        <v>3</v>
      </c>
      <c r="B12" s="243"/>
      <c r="C12" s="243"/>
      <c r="D12" s="136">
        <f>A11</f>
        <v>1</v>
      </c>
      <c r="E12" s="242" t="s">
        <v>673</v>
      </c>
      <c r="F12" s="242"/>
      <c r="G12" s="242"/>
      <c r="H12" s="242"/>
      <c r="I12" s="25">
        <f>SUM(I11:I11)</f>
        <v>1250000</v>
      </c>
      <c r="J12" s="57"/>
      <c r="K12" s="89"/>
      <c r="L12" s="134"/>
    </row>
    <row r="13" spans="1:12" ht="39.950000000000003" customHeight="1">
      <c r="A13" s="235" t="s">
        <v>674</v>
      </c>
      <c r="B13" s="236"/>
      <c r="C13" s="236"/>
      <c r="D13" s="236"/>
      <c r="E13" s="236"/>
      <c r="F13" s="236"/>
      <c r="G13" s="236"/>
      <c r="H13" s="236"/>
      <c r="I13" s="236"/>
      <c r="J13" s="237"/>
      <c r="K13" s="51"/>
      <c r="L13" s="23"/>
    </row>
    <row r="14" spans="1:12" ht="20.100000000000001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32"/>
    </row>
    <row r="15" spans="1:12" s="8" customFormat="1" ht="20.100000000000001" customHeight="1">
      <c r="A15" s="238" t="s">
        <v>161</v>
      </c>
      <c r="B15" s="238"/>
      <c r="C15" s="238"/>
      <c r="D15" s="238"/>
      <c r="E15" s="238" t="s">
        <v>67</v>
      </c>
      <c r="F15" s="238"/>
      <c r="G15" s="238"/>
      <c r="H15" s="238"/>
      <c r="I15" s="238" t="s">
        <v>41</v>
      </c>
      <c r="J15" s="238"/>
      <c r="L15" s="28"/>
    </row>
    <row r="16" spans="1:12" ht="20.100000000000001" customHeight="1">
      <c r="I16" s="21"/>
      <c r="L16" s="17"/>
    </row>
    <row r="17" spans="1:12" s="224" customFormat="1" ht="20.100000000000001" customHeight="1">
      <c r="A17" s="244" t="s">
        <v>53</v>
      </c>
      <c r="B17" s="244"/>
      <c r="C17" s="244"/>
      <c r="D17" s="244"/>
      <c r="E17" s="244" t="s">
        <v>53</v>
      </c>
      <c r="F17" s="244"/>
      <c r="G17" s="244"/>
      <c r="H17" s="244"/>
      <c r="I17" s="244" t="s">
        <v>53</v>
      </c>
      <c r="J17" s="244"/>
      <c r="L17" s="225"/>
    </row>
    <row r="18" spans="1:12" ht="20.100000000000001" customHeight="1">
      <c r="I18" s="21"/>
      <c r="L18" s="17"/>
    </row>
    <row r="19" spans="1:12" ht="20.100000000000001" customHeight="1">
      <c r="I19" s="21"/>
      <c r="L19" s="17"/>
    </row>
    <row r="20" spans="1:12" ht="20.100000000000001" customHeight="1">
      <c r="A20" s="234" t="s">
        <v>455</v>
      </c>
      <c r="B20" s="234"/>
      <c r="C20" s="234"/>
      <c r="D20" s="234"/>
      <c r="E20" s="234" t="s">
        <v>68</v>
      </c>
      <c r="F20" s="234"/>
      <c r="G20" s="234"/>
      <c r="H20" s="234"/>
      <c r="I20" s="234" t="s">
        <v>62</v>
      </c>
      <c r="J20" s="234"/>
      <c r="K20" s="234"/>
      <c r="L20" s="17"/>
    </row>
    <row r="21" spans="1:12" ht="18" customHeight="1">
      <c r="A21" s="131"/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7"/>
    </row>
    <row r="22" spans="1:12" ht="18" customHeight="1">
      <c r="A22" s="131"/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7"/>
    </row>
    <row r="23" spans="1:12" ht="18" customHeight="1">
      <c r="A23" s="131"/>
      <c r="B23" s="131"/>
      <c r="C23" s="131"/>
      <c r="D23" s="131"/>
      <c r="E23" s="131"/>
      <c r="F23" s="131"/>
      <c r="G23" s="131"/>
      <c r="H23" s="131"/>
      <c r="I23" s="131"/>
      <c r="J23" s="131"/>
      <c r="K23" s="131"/>
      <c r="L23" s="17"/>
    </row>
    <row r="24" spans="1:12" ht="18" customHeight="1">
      <c r="A24" s="131"/>
      <c r="B24" s="131"/>
      <c r="C24" s="131"/>
      <c r="D24" s="131"/>
      <c r="E24" s="131"/>
      <c r="F24" s="131"/>
      <c r="G24" s="131"/>
      <c r="H24" s="131"/>
      <c r="I24" s="131"/>
      <c r="J24" s="131"/>
      <c r="K24" s="131"/>
      <c r="L24" s="17"/>
    </row>
    <row r="25" spans="1:12" ht="18" customHeight="1">
      <c r="A25" s="131"/>
      <c r="B25" s="131"/>
      <c r="C25" s="131"/>
      <c r="D25" s="131"/>
      <c r="E25" s="131"/>
      <c r="F25" s="131"/>
      <c r="G25" s="131"/>
      <c r="H25" s="131"/>
      <c r="I25" s="131"/>
      <c r="J25" s="131"/>
      <c r="K25" s="131"/>
      <c r="L25" s="17"/>
    </row>
    <row r="26" spans="1:12" ht="18" customHeight="1">
      <c r="A26" s="131"/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7"/>
    </row>
    <row r="27" spans="1:12" ht="18" customHeight="1">
      <c r="A27" s="131"/>
      <c r="B27" s="131"/>
      <c r="C27" s="131"/>
      <c r="D27" s="131"/>
      <c r="E27" s="131"/>
      <c r="F27" s="131"/>
      <c r="G27" s="131"/>
      <c r="H27" s="131"/>
      <c r="I27" s="131"/>
      <c r="J27" s="131"/>
      <c r="K27" s="131"/>
      <c r="L27" s="17"/>
    </row>
    <row r="28" spans="1:12" ht="18" customHeight="1">
      <c r="A28" s="131"/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7"/>
    </row>
    <row r="29" spans="1:12" ht="18" customHeight="1">
      <c r="A29" s="13"/>
      <c r="B29" s="13"/>
      <c r="C29" s="13"/>
      <c r="D29" s="13"/>
      <c r="E29" s="14"/>
      <c r="F29" s="14"/>
      <c r="G29" s="14"/>
      <c r="H29" s="11"/>
      <c r="I29" s="13"/>
      <c r="J29" s="13"/>
      <c r="K29" s="13"/>
      <c r="L29" s="32"/>
    </row>
    <row r="30" spans="1:12" ht="18" customHeight="1">
      <c r="A30" s="13"/>
      <c r="B30" s="13"/>
      <c r="C30" s="13"/>
      <c r="D30" s="13"/>
      <c r="E30" s="14"/>
      <c r="F30" s="14"/>
      <c r="G30" s="14"/>
      <c r="H30" s="11"/>
      <c r="I30" s="13"/>
      <c r="J30" s="13"/>
      <c r="K30" s="13"/>
      <c r="L30" s="32"/>
    </row>
    <row r="31" spans="1:12" ht="18" customHeight="1">
      <c r="A31" s="13"/>
      <c r="B31" s="13"/>
      <c r="C31" s="13"/>
      <c r="D31" s="13"/>
      <c r="E31" s="14"/>
      <c r="F31" s="14"/>
      <c r="G31" s="14"/>
      <c r="H31" s="11"/>
      <c r="I31" s="13"/>
      <c r="J31" s="13"/>
      <c r="K31" s="13"/>
      <c r="L31" s="32"/>
    </row>
    <row r="32" spans="1:12" ht="18" customHeight="1">
      <c r="A32" s="13"/>
      <c r="B32" s="13"/>
      <c r="C32" s="13"/>
      <c r="D32" s="13"/>
      <c r="E32" s="14"/>
      <c r="F32" s="14"/>
      <c r="G32" s="14"/>
      <c r="H32" s="11"/>
      <c r="I32" s="13"/>
      <c r="J32" s="13"/>
      <c r="K32" s="13"/>
      <c r="L32" s="32"/>
    </row>
    <row r="33" spans="1:12" ht="18" customHeight="1">
      <c r="A33" s="13"/>
      <c r="B33" s="13"/>
      <c r="C33" s="13"/>
      <c r="D33" s="13"/>
      <c r="E33" s="14"/>
      <c r="F33" s="14"/>
      <c r="G33" s="14"/>
      <c r="H33" s="11"/>
      <c r="I33" s="13"/>
      <c r="J33" s="13"/>
      <c r="K33" s="13"/>
      <c r="L33" s="32"/>
    </row>
    <row r="34" spans="1:12" ht="18" customHeight="1">
      <c r="A34" s="13"/>
      <c r="B34" s="13"/>
      <c r="C34" s="13"/>
      <c r="D34" s="13"/>
      <c r="E34" s="13"/>
      <c r="F34" s="13"/>
      <c r="G34" s="13"/>
      <c r="I34" s="13"/>
      <c r="J34" s="13"/>
      <c r="K34" s="13"/>
    </row>
    <row r="35" spans="1:12" ht="18" customHeight="1">
      <c r="A35" s="13"/>
      <c r="B35" s="13"/>
      <c r="C35" s="13"/>
      <c r="D35" s="13"/>
      <c r="E35" s="13"/>
      <c r="F35" s="13"/>
      <c r="G35" s="13"/>
      <c r="I35" s="13"/>
      <c r="J35" s="13"/>
      <c r="K35" s="13"/>
    </row>
    <row r="36" spans="1:12" ht="18" customHeight="1">
      <c r="A36" s="13"/>
      <c r="B36" s="13"/>
      <c r="C36" s="13"/>
      <c r="D36" s="13"/>
      <c r="E36" s="13"/>
      <c r="F36" s="13"/>
      <c r="G36" s="13"/>
      <c r="I36" s="13"/>
      <c r="J36" s="13"/>
      <c r="K36" s="13"/>
    </row>
    <row r="37" spans="1:12" ht="18" customHeight="1">
      <c r="A37" s="13"/>
      <c r="B37" s="13"/>
      <c r="C37" s="13"/>
      <c r="D37" s="13"/>
      <c r="E37" s="13"/>
      <c r="F37" s="13"/>
      <c r="G37" s="13"/>
      <c r="I37" s="13"/>
      <c r="J37" s="13"/>
      <c r="K37" s="13"/>
    </row>
    <row r="38" spans="1:12" ht="18" customHeight="1">
      <c r="A38" s="13"/>
      <c r="B38" s="13"/>
      <c r="C38" s="13"/>
      <c r="D38" s="13"/>
      <c r="E38" s="13"/>
      <c r="F38" s="13"/>
      <c r="G38" s="13"/>
      <c r="I38" s="13"/>
      <c r="J38" s="13"/>
      <c r="K38" s="13"/>
    </row>
    <row r="39" spans="1:12" ht="18" customHeight="1">
      <c r="A39" s="13"/>
      <c r="B39" s="13"/>
      <c r="C39" s="13"/>
      <c r="D39" s="13"/>
      <c r="E39" s="13"/>
      <c r="F39" s="13"/>
      <c r="G39" s="13"/>
      <c r="I39" s="13"/>
      <c r="J39" s="13"/>
      <c r="K39" s="13"/>
    </row>
    <row r="40" spans="1:12" ht="18" customHeight="1">
      <c r="A40" s="13"/>
      <c r="B40" s="13"/>
      <c r="C40" s="13"/>
      <c r="D40" s="13"/>
      <c r="E40" s="13"/>
      <c r="F40" s="13"/>
      <c r="G40" s="13"/>
      <c r="I40" s="13"/>
      <c r="J40" s="13"/>
      <c r="K40" s="13"/>
    </row>
    <row r="41" spans="1:12" ht="18" customHeight="1">
      <c r="A41" s="13"/>
      <c r="B41" s="13"/>
      <c r="C41" s="13"/>
      <c r="D41" s="13"/>
      <c r="E41" s="13"/>
      <c r="F41" s="13"/>
      <c r="G41" s="13"/>
      <c r="I41" s="13"/>
      <c r="J41" s="13"/>
      <c r="K41" s="13"/>
    </row>
    <row r="42" spans="1:12" ht="18" customHeight="1">
      <c r="A42" s="13"/>
      <c r="B42" s="13"/>
      <c r="C42" s="13"/>
      <c r="D42" s="13"/>
      <c r="E42" s="13"/>
      <c r="F42" s="13"/>
      <c r="G42" s="13"/>
      <c r="I42" s="13"/>
      <c r="J42" s="13"/>
      <c r="K42" s="13"/>
    </row>
    <row r="43" spans="1:12">
      <c r="A43" s="15"/>
      <c r="B43" s="15"/>
    </row>
    <row r="44" spans="1:12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</row>
  </sheetData>
  <mergeCells count="23">
    <mergeCell ref="A12:C12"/>
    <mergeCell ref="E12:H12"/>
    <mergeCell ref="A2:E2"/>
    <mergeCell ref="F2:K2"/>
    <mergeCell ref="A3:E3"/>
    <mergeCell ref="F3:K3"/>
    <mergeCell ref="A4:E4"/>
    <mergeCell ref="F4:K4"/>
    <mergeCell ref="A5:E5"/>
    <mergeCell ref="A6:K6"/>
    <mergeCell ref="A7:K7"/>
    <mergeCell ref="A8:K8"/>
    <mergeCell ref="C10:D10"/>
    <mergeCell ref="A20:D20"/>
    <mergeCell ref="E20:H20"/>
    <mergeCell ref="I20:K20"/>
    <mergeCell ref="A13:J13"/>
    <mergeCell ref="A15:D15"/>
    <mergeCell ref="E15:H15"/>
    <mergeCell ref="I15:J15"/>
    <mergeCell ref="A17:D17"/>
    <mergeCell ref="E17:H17"/>
    <mergeCell ref="I17:J17"/>
  </mergeCells>
  <conditionalFormatting sqref="F11">
    <cfRule type="cellIs" dxfId="97" priority="4" stopIfTrue="1" operator="lessThan">
      <formula>3</formula>
    </cfRule>
    <cfRule type="cellIs" dxfId="96" priority="5" stopIfTrue="1" operator="lessThan">
      <formula>5</formula>
    </cfRule>
    <cfRule type="cellIs" dxfId="95" priority="6" stopIfTrue="1" operator="notBetween">
      <formula>7</formula>
      <formula>"&lt;7"</formula>
    </cfRule>
  </conditionalFormatting>
  <conditionalFormatting sqref="G11">
    <cfRule type="cellIs" dxfId="94" priority="1" stopIfTrue="1" operator="lessThan">
      <formula>30</formula>
    </cfRule>
    <cfRule type="cellIs" dxfId="93" priority="2" stopIfTrue="1" operator="lessThan">
      <formula>50</formula>
    </cfRule>
    <cfRule type="cellIs" dxfId="92" priority="3" stopIfTrue="1" operator="notBetween">
      <formula>70</formula>
      <formula>"&lt;70"</formula>
    </cfRule>
  </conditionalFormatting>
  <pageMargins left="0.75" right="0.25" top="0.5" bottom="0.5" header="0" footer="0.25"/>
  <pageSetup paperSize="9" orientation="portrait" horizontalDpi="300" verticalDpi="300" r:id="rId1"/>
  <headerFooter alignWithMargins="0">
    <oddFooter>&amp;L&amp;"Times New Roman,Regular"&amp;8&amp;Z&amp;F&amp;R&amp;"Times New Roman,Regular"&amp;10&amp;P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view="pageBreakPreview" zoomScaleNormal="100" workbookViewId="0">
      <selection activeCell="I11" sqref="I11:I13"/>
    </sheetView>
  </sheetViews>
  <sheetFormatPr defaultRowHeight="15"/>
  <cols>
    <col min="1" max="1" width="4.625" style="2" customWidth="1"/>
    <col min="2" max="2" width="8.625" style="2" customWidth="1"/>
    <col min="3" max="3" width="14.625" style="2" customWidth="1"/>
    <col min="4" max="4" width="8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10" width="11.625" style="2" customWidth="1"/>
    <col min="11" max="11" width="3.625" style="16" customWidth="1"/>
    <col min="12" max="16384" width="9" style="2"/>
  </cols>
  <sheetData>
    <row r="1" spans="1:11" ht="18" customHeight="1">
      <c r="A1" s="233" t="s">
        <v>66</v>
      </c>
      <c r="B1" s="233"/>
      <c r="C1" s="233"/>
      <c r="D1" s="233"/>
      <c r="E1" s="233"/>
      <c r="F1" s="226" t="s">
        <v>5</v>
      </c>
      <c r="G1" s="226"/>
      <c r="H1" s="226"/>
      <c r="I1" s="226"/>
      <c r="J1" s="226"/>
      <c r="K1" s="21"/>
    </row>
    <row r="2" spans="1:11" ht="18" customHeight="1">
      <c r="A2" s="226" t="s">
        <v>164</v>
      </c>
      <c r="B2" s="226"/>
      <c r="C2" s="226"/>
      <c r="D2" s="226"/>
      <c r="E2" s="226"/>
      <c r="F2" s="234" t="s">
        <v>6</v>
      </c>
      <c r="G2" s="234"/>
      <c r="H2" s="234"/>
      <c r="I2" s="234"/>
      <c r="J2" s="234"/>
      <c r="K2" s="21"/>
    </row>
    <row r="3" spans="1:11" ht="18" customHeight="1">
      <c r="A3" s="226" t="s">
        <v>165</v>
      </c>
      <c r="B3" s="226"/>
      <c r="C3" s="226"/>
      <c r="D3" s="226"/>
      <c r="E3" s="226"/>
      <c r="F3" s="227"/>
      <c r="G3" s="227"/>
      <c r="H3" s="228"/>
      <c r="I3" s="228"/>
      <c r="J3" s="228"/>
      <c r="K3" s="21"/>
    </row>
    <row r="4" spans="1:11" s="33" customFormat="1" ht="18" customHeight="1">
      <c r="A4" s="229"/>
      <c r="B4" s="229"/>
      <c r="C4" s="230"/>
      <c r="D4" s="230"/>
      <c r="E4" s="230"/>
      <c r="K4" s="34"/>
    </row>
    <row r="5" spans="1:11" ht="54.95" customHeight="1">
      <c r="A5" s="231" t="s">
        <v>1339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</row>
    <row r="6" spans="1:11" s="8" customFormat="1" ht="24.95" customHeight="1">
      <c r="A6" s="239" t="s">
        <v>248</v>
      </c>
      <c r="B6" s="239"/>
      <c r="C6" s="239"/>
      <c r="D6" s="239"/>
      <c r="E6" s="239"/>
      <c r="F6" s="239"/>
      <c r="G6" s="239"/>
      <c r="H6" s="239"/>
      <c r="I6" s="239"/>
      <c r="J6" s="239"/>
      <c r="K6" s="27"/>
    </row>
    <row r="7" spans="1:11" ht="35.1" customHeight="1">
      <c r="A7" s="240" t="s">
        <v>1410</v>
      </c>
      <c r="B7" s="240"/>
      <c r="C7" s="241"/>
      <c r="D7" s="241"/>
      <c r="E7" s="241"/>
      <c r="F7" s="241"/>
      <c r="G7" s="241"/>
      <c r="H7" s="241"/>
      <c r="I7" s="241"/>
      <c r="J7" s="241"/>
      <c r="K7" s="241"/>
    </row>
    <row r="8" spans="1:11" s="8" customFormat="1" ht="20.100000000000001" customHeight="1">
      <c r="A8" s="24"/>
      <c r="B8" s="24"/>
      <c r="C8" s="24"/>
      <c r="D8" s="24"/>
      <c r="E8" s="24"/>
      <c r="F8" s="24"/>
      <c r="G8" s="24"/>
      <c r="H8" s="24"/>
      <c r="I8" s="24"/>
      <c r="J8" s="24"/>
      <c r="K8" s="27"/>
    </row>
    <row r="9" spans="1:11" s="8" customFormat="1" ht="39.950000000000003" customHeight="1">
      <c r="A9" s="3" t="s">
        <v>0</v>
      </c>
      <c r="B9" s="3" t="s">
        <v>52</v>
      </c>
      <c r="C9" s="242" t="s">
        <v>7</v>
      </c>
      <c r="D9" s="242"/>
      <c r="E9" s="4" t="s">
        <v>8</v>
      </c>
      <c r="F9" s="35" t="s">
        <v>14</v>
      </c>
      <c r="G9" s="5" t="s">
        <v>1</v>
      </c>
      <c r="H9" s="3" t="s">
        <v>9</v>
      </c>
      <c r="I9" s="5" t="s">
        <v>11</v>
      </c>
      <c r="J9" s="5" t="s">
        <v>10</v>
      </c>
      <c r="K9" s="5" t="s">
        <v>13</v>
      </c>
    </row>
    <row r="10" spans="1:11" s="8" customFormat="1" ht="30" customHeight="1">
      <c r="A10" s="6">
        <v>1</v>
      </c>
      <c r="B10" s="105" t="s">
        <v>238</v>
      </c>
      <c r="C10" s="106" t="s">
        <v>239</v>
      </c>
      <c r="D10" s="113" t="s">
        <v>240</v>
      </c>
      <c r="E10" s="107" t="s">
        <v>241</v>
      </c>
      <c r="F10" s="137">
        <v>8.6</v>
      </c>
      <c r="G10" s="86">
        <v>94</v>
      </c>
      <c r="H10" s="83" t="str">
        <f t="shared" ref="H10" si="0">IF(AND(F10&gt;=9,G10&gt;=90),"550.000",IF(AND(F10&gt;=8,G10&gt;=80),"475.000",IF(AND(F10&gt;=7,G10&gt;=70),"300.000"," ")))</f>
        <v>475.000</v>
      </c>
      <c r="I10" s="84">
        <f t="shared" ref="I10" si="1">H10*5</f>
        <v>2375000</v>
      </c>
      <c r="J10" s="6"/>
      <c r="K10" s="107" t="s">
        <v>70</v>
      </c>
    </row>
    <row r="11" spans="1:11" s="8" customFormat="1" ht="30" customHeight="1">
      <c r="A11" s="6">
        <v>2</v>
      </c>
      <c r="B11" s="105" t="s">
        <v>242</v>
      </c>
      <c r="C11" s="106" t="s">
        <v>243</v>
      </c>
      <c r="D11" s="113" t="s">
        <v>227</v>
      </c>
      <c r="E11" s="107" t="s">
        <v>241</v>
      </c>
      <c r="F11" s="137">
        <v>7.8</v>
      </c>
      <c r="G11" s="86">
        <v>79</v>
      </c>
      <c r="H11" s="83" t="str">
        <f>IF(AND(F11&gt;=9,G11&gt;=90),"550.000",IF(AND(F11&gt;=8,G11&gt;=80),"475.000",IF(AND(F11&gt;=7,G11&gt;=70),"300.000"," ")))</f>
        <v>300.000</v>
      </c>
      <c r="I11" s="84">
        <f>H11*5</f>
        <v>1500000</v>
      </c>
      <c r="J11" s="6"/>
      <c r="K11" s="118" t="s">
        <v>70</v>
      </c>
    </row>
    <row r="12" spans="1:11" s="8" customFormat="1" ht="30" customHeight="1">
      <c r="A12" s="6">
        <v>3</v>
      </c>
      <c r="B12" s="105" t="s">
        <v>498</v>
      </c>
      <c r="C12" s="106" t="s">
        <v>499</v>
      </c>
      <c r="D12" s="113" t="s">
        <v>389</v>
      </c>
      <c r="E12" s="107" t="s">
        <v>237</v>
      </c>
      <c r="F12" s="137">
        <v>7.6</v>
      </c>
      <c r="G12" s="86">
        <v>83</v>
      </c>
      <c r="H12" s="83" t="str">
        <f>IF(AND(F12&gt;=9,G12&gt;=90),"550.000",IF(AND(F12&gt;=8,G12&gt;=80),"475.000",IF(AND(F12&gt;=7,G12&gt;=70),"300.000"," ")))</f>
        <v>300.000</v>
      </c>
      <c r="I12" s="84">
        <f>H12*5</f>
        <v>1500000</v>
      </c>
      <c r="J12" s="6"/>
      <c r="K12" s="82"/>
    </row>
    <row r="13" spans="1:11" s="8" customFormat="1" ht="30" customHeight="1">
      <c r="A13" s="6">
        <v>4</v>
      </c>
      <c r="B13" s="105" t="s">
        <v>495</v>
      </c>
      <c r="C13" s="106" t="s">
        <v>273</v>
      </c>
      <c r="D13" s="113" t="s">
        <v>496</v>
      </c>
      <c r="E13" s="107" t="s">
        <v>237</v>
      </c>
      <c r="F13" s="137">
        <v>7.4</v>
      </c>
      <c r="G13" s="86">
        <v>81</v>
      </c>
      <c r="H13" s="83" t="str">
        <f>IF(AND(F13&gt;=9,G13&gt;=90),"550.000",IF(AND(F13&gt;=8,G13&gt;=80),"475.000",IF(AND(F13&gt;=7,G13&gt;=70),"300.000"," ")))</f>
        <v>300.000</v>
      </c>
      <c r="I13" s="84">
        <f>H13*5</f>
        <v>1500000</v>
      </c>
      <c r="J13" s="6"/>
      <c r="K13" s="7"/>
    </row>
    <row r="14" spans="1:11" s="8" customFormat="1" ht="30" customHeight="1">
      <c r="A14" s="243" t="s">
        <v>3</v>
      </c>
      <c r="B14" s="243"/>
      <c r="C14" s="243"/>
      <c r="D14" s="9">
        <f>A13</f>
        <v>4</v>
      </c>
      <c r="E14" s="242" t="s">
        <v>1343</v>
      </c>
      <c r="F14" s="242"/>
      <c r="G14" s="242"/>
      <c r="H14" s="242"/>
      <c r="I14" s="25">
        <f>SUM(I10:I13)</f>
        <v>6875000</v>
      </c>
      <c r="J14" s="58"/>
      <c r="K14" s="3"/>
    </row>
    <row r="15" spans="1:11" ht="30" customHeight="1">
      <c r="A15" s="249" t="s">
        <v>1344</v>
      </c>
      <c r="B15" s="249"/>
      <c r="C15" s="249"/>
      <c r="D15" s="249"/>
      <c r="E15" s="249"/>
      <c r="F15" s="249"/>
      <c r="G15" s="249"/>
      <c r="H15" s="249"/>
      <c r="I15" s="249"/>
      <c r="J15" s="249"/>
      <c r="K15" s="10"/>
    </row>
    <row r="16" spans="1:11" ht="20.100000000000001" customHeight="1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1"/>
    </row>
    <row r="17" spans="1:11" s="72" customFormat="1" ht="20.100000000000001" customHeight="1">
      <c r="A17" s="250" t="s">
        <v>161</v>
      </c>
      <c r="B17" s="250"/>
      <c r="C17" s="250"/>
      <c r="D17" s="250"/>
      <c r="E17" s="250" t="s">
        <v>42</v>
      </c>
      <c r="F17" s="250"/>
      <c r="G17" s="250"/>
      <c r="H17" s="250"/>
      <c r="I17" s="250" t="s">
        <v>41</v>
      </c>
      <c r="J17" s="250"/>
      <c r="K17" s="120"/>
    </row>
    <row r="18" spans="1:11" s="61" customFormat="1" ht="20.100000000000001" customHeight="1">
      <c r="I18" s="121"/>
      <c r="K18" s="104"/>
    </row>
    <row r="19" spans="1:11" s="224" customFormat="1" ht="20.100000000000001" customHeight="1">
      <c r="A19" s="244" t="s">
        <v>53</v>
      </c>
      <c r="B19" s="244"/>
      <c r="C19" s="244"/>
      <c r="D19" s="244"/>
      <c r="E19" s="244" t="s">
        <v>53</v>
      </c>
      <c r="F19" s="244"/>
      <c r="G19" s="244"/>
      <c r="H19" s="244"/>
      <c r="I19" s="244" t="s">
        <v>53</v>
      </c>
      <c r="J19" s="244"/>
      <c r="K19" s="225"/>
    </row>
    <row r="20" spans="1:11" s="61" customFormat="1" ht="20.100000000000001" customHeight="1">
      <c r="I20" s="121"/>
      <c r="K20" s="104"/>
    </row>
    <row r="21" spans="1:11" s="61" customFormat="1" ht="20.100000000000001" customHeight="1">
      <c r="I21" s="121"/>
      <c r="K21" s="104"/>
    </row>
    <row r="22" spans="1:11" s="61" customFormat="1" ht="20.100000000000001" customHeight="1">
      <c r="A22" s="248" t="s">
        <v>455</v>
      </c>
      <c r="B22" s="248"/>
      <c r="C22" s="248"/>
      <c r="D22" s="248"/>
      <c r="E22" s="248" t="s">
        <v>68</v>
      </c>
      <c r="F22" s="248"/>
      <c r="G22" s="248"/>
      <c r="H22" s="248"/>
      <c r="I22" s="248" t="s">
        <v>62</v>
      </c>
      <c r="J22" s="248"/>
      <c r="K22" s="104"/>
    </row>
    <row r="23" spans="1:11" ht="18" customHeight="1"/>
    <row r="24" spans="1:11" s="8" customFormat="1" ht="20.100000000000001" customHeight="1">
      <c r="A24" s="6">
        <v>1</v>
      </c>
      <c r="B24" s="105" t="s">
        <v>501</v>
      </c>
      <c r="C24" s="106" t="s">
        <v>502</v>
      </c>
      <c r="D24" s="113" t="s">
        <v>503</v>
      </c>
      <c r="E24" s="107" t="s">
        <v>237</v>
      </c>
      <c r="F24" s="137">
        <v>7.5</v>
      </c>
      <c r="G24" s="86">
        <v>70</v>
      </c>
      <c r="H24" s="83" t="str">
        <f t="shared" ref="H24:H31" si="2">IF(AND(F24&gt;=9,G24&gt;=90),"550.000",IF(AND(F24&gt;=8,G24&gt;=80),"475.000",IF(AND(F24&gt;=7,G24&gt;=70),"300.000"," ")))</f>
        <v>300.000</v>
      </c>
      <c r="I24" s="84">
        <f t="shared" ref="I24:I31" si="3">H24*5</f>
        <v>1500000</v>
      </c>
      <c r="J24" s="6"/>
      <c r="K24" s="138"/>
    </row>
    <row r="25" spans="1:11" s="8" customFormat="1" ht="20.100000000000001" customHeight="1">
      <c r="A25" s="6">
        <v>2</v>
      </c>
      <c r="B25" s="105" t="s">
        <v>487</v>
      </c>
      <c r="C25" s="106" t="s">
        <v>488</v>
      </c>
      <c r="D25" s="113" t="s">
        <v>489</v>
      </c>
      <c r="E25" s="107" t="s">
        <v>237</v>
      </c>
      <c r="F25" s="137">
        <v>7.2</v>
      </c>
      <c r="G25" s="86">
        <v>70</v>
      </c>
      <c r="H25" s="83" t="str">
        <f t="shared" si="2"/>
        <v>300.000</v>
      </c>
      <c r="I25" s="84">
        <f t="shared" si="3"/>
        <v>1500000</v>
      </c>
      <c r="J25" s="6"/>
      <c r="K25" s="138"/>
    </row>
    <row r="26" spans="1:11" s="8" customFormat="1" ht="20.100000000000001" customHeight="1">
      <c r="A26" s="6">
        <v>3</v>
      </c>
      <c r="B26" s="105" t="s">
        <v>234</v>
      </c>
      <c r="C26" s="106" t="s">
        <v>235</v>
      </c>
      <c r="D26" s="113" t="s">
        <v>236</v>
      </c>
      <c r="E26" s="107" t="s">
        <v>237</v>
      </c>
      <c r="F26" s="137">
        <v>7.1</v>
      </c>
      <c r="G26" s="86">
        <v>72</v>
      </c>
      <c r="H26" s="83" t="str">
        <f t="shared" si="2"/>
        <v>300.000</v>
      </c>
      <c r="I26" s="84">
        <f t="shared" si="3"/>
        <v>1500000</v>
      </c>
      <c r="J26" s="6"/>
      <c r="K26" s="82"/>
    </row>
    <row r="27" spans="1:11" s="8" customFormat="1" ht="20.100000000000001" customHeight="1">
      <c r="A27" s="6">
        <v>4</v>
      </c>
      <c r="B27" s="105" t="s">
        <v>485</v>
      </c>
      <c r="C27" s="106" t="s">
        <v>486</v>
      </c>
      <c r="D27" s="113" t="s">
        <v>437</v>
      </c>
      <c r="E27" s="107" t="s">
        <v>237</v>
      </c>
      <c r="F27" s="137">
        <v>7.1</v>
      </c>
      <c r="G27" s="86">
        <v>70</v>
      </c>
      <c r="H27" s="83" t="str">
        <f t="shared" si="2"/>
        <v>300.000</v>
      </c>
      <c r="I27" s="84">
        <f t="shared" si="3"/>
        <v>1500000</v>
      </c>
      <c r="J27" s="6"/>
      <c r="K27" s="7"/>
    </row>
    <row r="28" spans="1:11" s="8" customFormat="1" ht="20.100000000000001" customHeight="1">
      <c r="A28" s="6">
        <v>5</v>
      </c>
      <c r="B28" s="105" t="s">
        <v>492</v>
      </c>
      <c r="C28" s="106" t="s">
        <v>493</v>
      </c>
      <c r="D28" s="113" t="s">
        <v>494</v>
      </c>
      <c r="E28" s="107" t="s">
        <v>237</v>
      </c>
      <c r="F28" s="137">
        <v>7.1</v>
      </c>
      <c r="G28" s="86">
        <v>70</v>
      </c>
      <c r="H28" s="83" t="str">
        <f t="shared" si="2"/>
        <v>300.000</v>
      </c>
      <c r="I28" s="84">
        <f t="shared" si="3"/>
        <v>1500000</v>
      </c>
      <c r="J28" s="6"/>
      <c r="K28" s="7"/>
    </row>
    <row r="29" spans="1:11" s="8" customFormat="1" ht="20.100000000000001" customHeight="1">
      <c r="A29" s="6">
        <v>6</v>
      </c>
      <c r="B29" s="105" t="s">
        <v>497</v>
      </c>
      <c r="C29" s="106" t="s">
        <v>226</v>
      </c>
      <c r="D29" s="113" t="s">
        <v>184</v>
      </c>
      <c r="E29" s="107" t="s">
        <v>237</v>
      </c>
      <c r="F29" s="137">
        <v>7</v>
      </c>
      <c r="G29" s="86">
        <v>76</v>
      </c>
      <c r="H29" s="83" t="str">
        <f t="shared" si="2"/>
        <v>300.000</v>
      </c>
      <c r="I29" s="84">
        <f t="shared" si="3"/>
        <v>1500000</v>
      </c>
      <c r="J29" s="6"/>
      <c r="K29" s="82"/>
    </row>
    <row r="30" spans="1:11" s="8" customFormat="1" ht="20.100000000000001" customHeight="1">
      <c r="A30" s="6">
        <v>7</v>
      </c>
      <c r="B30" s="105" t="s">
        <v>490</v>
      </c>
      <c r="C30" s="106" t="s">
        <v>491</v>
      </c>
      <c r="D30" s="113" t="s">
        <v>232</v>
      </c>
      <c r="E30" s="107" t="s">
        <v>237</v>
      </c>
      <c r="F30" s="137">
        <v>7</v>
      </c>
      <c r="G30" s="86">
        <v>71</v>
      </c>
      <c r="H30" s="83" t="str">
        <f t="shared" si="2"/>
        <v>300.000</v>
      </c>
      <c r="I30" s="84">
        <f t="shared" si="3"/>
        <v>1500000</v>
      </c>
      <c r="J30" s="6"/>
      <c r="K30" s="7"/>
    </row>
    <row r="31" spans="1:11" s="8" customFormat="1" ht="20.100000000000001" customHeight="1">
      <c r="A31" s="6">
        <v>8</v>
      </c>
      <c r="B31" s="105" t="s">
        <v>500</v>
      </c>
      <c r="C31" s="106" t="s">
        <v>342</v>
      </c>
      <c r="D31" s="113" t="s">
        <v>89</v>
      </c>
      <c r="E31" s="107" t="s">
        <v>237</v>
      </c>
      <c r="F31" s="137">
        <v>7</v>
      </c>
      <c r="G31" s="86">
        <v>70</v>
      </c>
      <c r="H31" s="83" t="str">
        <f t="shared" si="2"/>
        <v>300.000</v>
      </c>
      <c r="I31" s="84">
        <f t="shared" si="3"/>
        <v>1500000</v>
      </c>
      <c r="J31" s="6"/>
      <c r="K31" s="170"/>
    </row>
  </sheetData>
  <sortState ref="A14:K21">
    <sortCondition ref="A14"/>
  </sortState>
  <mergeCells count="23">
    <mergeCell ref="A14:C14"/>
    <mergeCell ref="E14:H14"/>
    <mergeCell ref="A1:E1"/>
    <mergeCell ref="F1:J1"/>
    <mergeCell ref="A2:E2"/>
    <mergeCell ref="F2:J2"/>
    <mergeCell ref="A3:E3"/>
    <mergeCell ref="F3:J3"/>
    <mergeCell ref="A4:E4"/>
    <mergeCell ref="A6:J6"/>
    <mergeCell ref="A7:K7"/>
    <mergeCell ref="C9:D9"/>
    <mergeCell ref="A5:K5"/>
    <mergeCell ref="A22:D22"/>
    <mergeCell ref="E22:H22"/>
    <mergeCell ref="I22:J22"/>
    <mergeCell ref="A15:J15"/>
    <mergeCell ref="A17:D17"/>
    <mergeCell ref="E17:H17"/>
    <mergeCell ref="I17:J17"/>
    <mergeCell ref="A19:D19"/>
    <mergeCell ref="E19:H19"/>
    <mergeCell ref="I19:J19"/>
  </mergeCells>
  <phoneticPr fontId="3" type="noConversion"/>
  <conditionalFormatting sqref="I10">
    <cfRule type="cellIs" dxfId="91" priority="35" stopIfTrue="1" operator="equal">
      <formula>2375000</formula>
    </cfRule>
    <cfRule type="cellIs" dxfId="90" priority="36" stopIfTrue="1" operator="equal">
      <formula>2750000</formula>
    </cfRule>
  </conditionalFormatting>
  <conditionalFormatting sqref="I11 I13">
    <cfRule type="cellIs" dxfId="89" priority="27" stopIfTrue="1" operator="equal">
      <formula>2375000</formula>
    </cfRule>
    <cfRule type="cellIs" dxfId="88" priority="28" stopIfTrue="1" operator="equal">
      <formula>2750000</formula>
    </cfRule>
  </conditionalFormatting>
  <conditionalFormatting sqref="I12">
    <cfRule type="cellIs" dxfId="87" priority="19" stopIfTrue="1" operator="equal">
      <formula>2375000</formula>
    </cfRule>
    <cfRule type="cellIs" dxfId="86" priority="20" stopIfTrue="1" operator="equal">
      <formula>2750000</formula>
    </cfRule>
  </conditionalFormatting>
  <conditionalFormatting sqref="F10:F13">
    <cfRule type="cellIs" dxfId="85" priority="16" stopIfTrue="1" operator="lessThan">
      <formula>3</formula>
    </cfRule>
    <cfRule type="cellIs" dxfId="84" priority="17" stopIfTrue="1" operator="lessThan">
      <formula>5</formula>
    </cfRule>
    <cfRule type="cellIs" dxfId="83" priority="18" stopIfTrue="1" operator="notBetween">
      <formula>7</formula>
      <formula>"&lt;7"</formula>
    </cfRule>
  </conditionalFormatting>
  <conditionalFormatting sqref="G10:G13">
    <cfRule type="cellIs" dxfId="82" priority="13" stopIfTrue="1" operator="lessThan">
      <formula>30</formula>
    </cfRule>
    <cfRule type="cellIs" dxfId="81" priority="14" stopIfTrue="1" operator="lessThan">
      <formula>50</formula>
    </cfRule>
    <cfRule type="cellIs" dxfId="80" priority="15" stopIfTrue="1" operator="notBetween">
      <formula>70</formula>
      <formula>"&lt;70"</formula>
    </cfRule>
  </conditionalFormatting>
  <conditionalFormatting sqref="I29:I31 I25">
    <cfRule type="cellIs" dxfId="79" priority="11" stopIfTrue="1" operator="equal">
      <formula>2375000</formula>
    </cfRule>
    <cfRule type="cellIs" dxfId="78" priority="12" stopIfTrue="1" operator="equal">
      <formula>2750000</formula>
    </cfRule>
  </conditionalFormatting>
  <conditionalFormatting sqref="I26:I28">
    <cfRule type="cellIs" dxfId="77" priority="9" stopIfTrue="1" operator="equal">
      <formula>2375000</formula>
    </cfRule>
    <cfRule type="cellIs" dxfId="76" priority="10" stopIfTrue="1" operator="equal">
      <formula>2750000</formula>
    </cfRule>
  </conditionalFormatting>
  <conditionalFormatting sqref="I24">
    <cfRule type="cellIs" dxfId="75" priority="7" stopIfTrue="1" operator="equal">
      <formula>2375000</formula>
    </cfRule>
    <cfRule type="cellIs" dxfId="74" priority="8" stopIfTrue="1" operator="equal">
      <formula>2750000</formula>
    </cfRule>
  </conditionalFormatting>
  <conditionalFormatting sqref="F24:F31">
    <cfRule type="cellIs" dxfId="73" priority="4" stopIfTrue="1" operator="lessThan">
      <formula>3</formula>
    </cfRule>
    <cfRule type="cellIs" dxfId="72" priority="5" stopIfTrue="1" operator="lessThan">
      <formula>5</formula>
    </cfRule>
    <cfRule type="cellIs" dxfId="71" priority="6" stopIfTrue="1" operator="notBetween">
      <formula>7</formula>
      <formula>"&lt;7"</formula>
    </cfRule>
  </conditionalFormatting>
  <conditionalFormatting sqref="G24:G31">
    <cfRule type="cellIs" dxfId="70" priority="1" stopIfTrue="1" operator="lessThan">
      <formula>30</formula>
    </cfRule>
    <cfRule type="cellIs" dxfId="69" priority="2" stopIfTrue="1" operator="lessThan">
      <formula>50</formula>
    </cfRule>
    <cfRule type="cellIs" dxfId="68" priority="3" stopIfTrue="1" operator="notBetween">
      <formula>70</formula>
      <formula>"&lt;70"</formula>
    </cfRule>
  </conditionalFormatting>
  <pageMargins left="0.75" right="0.25" top="0.5" bottom="0.5" header="0" footer="0.2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"/>
  <sheetViews>
    <sheetView view="pageBreakPreview" zoomScaleNormal="100" workbookViewId="0">
      <selection activeCell="A42" sqref="A42:XFD42"/>
    </sheetView>
  </sheetViews>
  <sheetFormatPr defaultRowHeight="15"/>
  <cols>
    <col min="1" max="1" width="4.625" style="2" customWidth="1"/>
    <col min="2" max="2" width="8.625" style="2" customWidth="1"/>
    <col min="3" max="3" width="15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2.625" style="2" customWidth="1"/>
    <col min="10" max="10" width="15.625" style="2" customWidth="1"/>
    <col min="11" max="11" width="7.25" style="2" hidden="1" customWidth="1"/>
    <col min="12" max="12" width="3.625" style="16" customWidth="1"/>
    <col min="13" max="16384" width="9" style="2"/>
  </cols>
  <sheetData>
    <row r="1" spans="1:12" ht="18" customHeight="1">
      <c r="A1" s="233" t="s">
        <v>66</v>
      </c>
      <c r="B1" s="233"/>
      <c r="C1" s="233"/>
      <c r="D1" s="233"/>
      <c r="E1" s="233"/>
      <c r="F1" s="226" t="s">
        <v>5</v>
      </c>
      <c r="G1" s="226"/>
      <c r="H1" s="226"/>
      <c r="I1" s="226"/>
      <c r="J1" s="226"/>
      <c r="K1" s="226"/>
      <c r="L1" s="21"/>
    </row>
    <row r="2" spans="1:12" ht="18" customHeight="1">
      <c r="A2" s="226" t="s">
        <v>164</v>
      </c>
      <c r="B2" s="226"/>
      <c r="C2" s="226"/>
      <c r="D2" s="226"/>
      <c r="E2" s="226"/>
      <c r="F2" s="234" t="s">
        <v>6</v>
      </c>
      <c r="G2" s="234"/>
      <c r="H2" s="234"/>
      <c r="I2" s="234"/>
      <c r="J2" s="234"/>
      <c r="K2" s="234"/>
      <c r="L2" s="21"/>
    </row>
    <row r="3" spans="1:12" ht="18" customHeight="1">
      <c r="A3" s="226" t="s">
        <v>165</v>
      </c>
      <c r="B3" s="226"/>
      <c r="C3" s="226"/>
      <c r="D3" s="226"/>
      <c r="E3" s="226"/>
      <c r="F3" s="227"/>
      <c r="G3" s="227"/>
      <c r="H3" s="228"/>
      <c r="I3" s="228"/>
      <c r="J3" s="228"/>
      <c r="K3" s="228"/>
      <c r="L3" s="21"/>
    </row>
    <row r="4" spans="1:12" s="33" customFormat="1" ht="18" customHeight="1">
      <c r="A4" s="229"/>
      <c r="B4" s="229"/>
      <c r="C4" s="230"/>
      <c r="D4" s="230"/>
      <c r="E4" s="230"/>
      <c r="L4" s="34"/>
    </row>
    <row r="5" spans="1:12" ht="45" customHeight="1">
      <c r="A5" s="231" t="s">
        <v>1339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1"/>
    </row>
    <row r="6" spans="1:12" s="8" customFormat="1" ht="24.95" customHeight="1">
      <c r="A6" s="239" t="s">
        <v>265</v>
      </c>
      <c r="B6" s="239"/>
      <c r="C6" s="239"/>
      <c r="D6" s="239"/>
      <c r="E6" s="239"/>
      <c r="F6" s="239"/>
      <c r="G6" s="239"/>
      <c r="H6" s="239"/>
      <c r="I6" s="239"/>
      <c r="J6" s="239"/>
      <c r="K6" s="239"/>
      <c r="L6" s="27"/>
    </row>
    <row r="7" spans="1:12" ht="35.1" customHeight="1">
      <c r="A7" s="240" t="s">
        <v>1411</v>
      </c>
      <c r="B7" s="240"/>
      <c r="C7" s="241"/>
      <c r="D7" s="241"/>
      <c r="E7" s="241"/>
      <c r="F7" s="241"/>
      <c r="G7" s="241"/>
      <c r="H7" s="241"/>
      <c r="I7" s="241"/>
      <c r="J7" s="241"/>
      <c r="K7" s="241"/>
    </row>
    <row r="8" spans="1:12" s="8" customFormat="1" ht="15" customHeight="1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7"/>
    </row>
    <row r="9" spans="1:12" s="8" customFormat="1" ht="35.1" customHeight="1">
      <c r="A9" s="3" t="s">
        <v>0</v>
      </c>
      <c r="B9" s="3" t="s">
        <v>52</v>
      </c>
      <c r="C9" s="242" t="s">
        <v>7</v>
      </c>
      <c r="D9" s="242"/>
      <c r="E9" s="4" t="s">
        <v>8</v>
      </c>
      <c r="F9" s="35" t="s">
        <v>14</v>
      </c>
      <c r="G9" s="5" t="s">
        <v>1</v>
      </c>
      <c r="H9" s="3" t="s">
        <v>9</v>
      </c>
      <c r="I9" s="5" t="s">
        <v>11</v>
      </c>
      <c r="J9" s="5" t="s">
        <v>10</v>
      </c>
      <c r="K9" s="3" t="s">
        <v>2</v>
      </c>
      <c r="L9" s="5" t="s">
        <v>13</v>
      </c>
    </row>
    <row r="10" spans="1:12" s="8" customFormat="1" ht="15.95" customHeight="1">
      <c r="A10" s="6">
        <v>1</v>
      </c>
      <c r="B10" s="108" t="s">
        <v>692</v>
      </c>
      <c r="C10" s="109" t="s">
        <v>693</v>
      </c>
      <c r="D10" s="110" t="s">
        <v>89</v>
      </c>
      <c r="E10" s="107" t="s">
        <v>268</v>
      </c>
      <c r="F10" s="112">
        <v>8.42</v>
      </c>
      <c r="G10" s="111">
        <v>96</v>
      </c>
      <c r="H10" s="83" t="str">
        <f t="shared" ref="H10:H22" si="0">IF(AND(F10&gt;=9,G10&gt;=90),"550.000",IF(AND(F10&gt;=8,G10&gt;=80),"475.000",IF(AND(F10&gt;=7,G10&gt;=70),"300.000"," ")))</f>
        <v>475.000</v>
      </c>
      <c r="I10" s="84">
        <f t="shared" ref="I10:I22" si="1">H10*5</f>
        <v>2375000</v>
      </c>
      <c r="J10" s="200"/>
      <c r="K10" s="85"/>
      <c r="L10" s="107"/>
    </row>
    <row r="11" spans="1:12" s="8" customFormat="1" ht="15.95" customHeight="1">
      <c r="A11" s="6">
        <v>2</v>
      </c>
      <c r="B11" s="108" t="s">
        <v>679</v>
      </c>
      <c r="C11" s="109" t="s">
        <v>467</v>
      </c>
      <c r="D11" s="110" t="s">
        <v>345</v>
      </c>
      <c r="E11" s="107" t="s">
        <v>680</v>
      </c>
      <c r="F11" s="112">
        <v>8.42</v>
      </c>
      <c r="G11" s="111">
        <v>83</v>
      </c>
      <c r="H11" s="83" t="str">
        <f t="shared" si="0"/>
        <v>475.000</v>
      </c>
      <c r="I11" s="84">
        <f t="shared" si="1"/>
        <v>2375000</v>
      </c>
      <c r="J11" s="116"/>
      <c r="K11" s="85"/>
      <c r="L11" s="156"/>
    </row>
    <row r="12" spans="1:12" s="8" customFormat="1" ht="15.95" customHeight="1">
      <c r="A12" s="6">
        <v>3</v>
      </c>
      <c r="B12" s="108" t="s">
        <v>694</v>
      </c>
      <c r="C12" s="109" t="s">
        <v>594</v>
      </c>
      <c r="D12" s="110" t="s">
        <v>695</v>
      </c>
      <c r="E12" s="107" t="s">
        <v>696</v>
      </c>
      <c r="F12" s="112">
        <v>8.42</v>
      </c>
      <c r="G12" s="111">
        <v>82</v>
      </c>
      <c r="H12" s="83" t="str">
        <f t="shared" si="0"/>
        <v>475.000</v>
      </c>
      <c r="I12" s="84">
        <f t="shared" si="1"/>
        <v>2375000</v>
      </c>
      <c r="J12" s="87"/>
      <c r="K12" s="85"/>
      <c r="L12" s="82"/>
    </row>
    <row r="13" spans="1:12" s="8" customFormat="1" ht="15.95" customHeight="1">
      <c r="A13" s="6">
        <v>4</v>
      </c>
      <c r="B13" s="108" t="s">
        <v>139</v>
      </c>
      <c r="C13" s="109" t="s">
        <v>93</v>
      </c>
      <c r="D13" s="110" t="s">
        <v>102</v>
      </c>
      <c r="E13" s="107" t="s">
        <v>274</v>
      </c>
      <c r="F13" s="112">
        <v>8.0399999999999991</v>
      </c>
      <c r="G13" s="111">
        <v>95</v>
      </c>
      <c r="H13" s="83" t="str">
        <f t="shared" si="0"/>
        <v>475.000</v>
      </c>
      <c r="I13" s="84">
        <f t="shared" si="1"/>
        <v>2375000</v>
      </c>
      <c r="J13" s="87"/>
      <c r="K13" s="85"/>
      <c r="L13" s="82"/>
    </row>
    <row r="14" spans="1:12" s="8" customFormat="1" ht="15.95" customHeight="1">
      <c r="A14" s="6">
        <v>5</v>
      </c>
      <c r="B14" s="108" t="s">
        <v>150</v>
      </c>
      <c r="C14" s="109" t="s">
        <v>151</v>
      </c>
      <c r="D14" s="110" t="s">
        <v>152</v>
      </c>
      <c r="E14" s="107" t="s">
        <v>148</v>
      </c>
      <c r="F14" s="112">
        <v>8.08</v>
      </c>
      <c r="G14" s="111">
        <v>83</v>
      </c>
      <c r="H14" s="83" t="str">
        <f t="shared" si="0"/>
        <v>475.000</v>
      </c>
      <c r="I14" s="84">
        <f t="shared" si="1"/>
        <v>2375000</v>
      </c>
      <c r="J14" s="87"/>
      <c r="K14" s="85"/>
      <c r="L14" s="115" t="s">
        <v>70</v>
      </c>
    </row>
    <row r="15" spans="1:12" s="8" customFormat="1" ht="15.95" customHeight="1">
      <c r="A15" s="6">
        <v>6</v>
      </c>
      <c r="B15" s="108" t="s">
        <v>153</v>
      </c>
      <c r="C15" s="109" t="s">
        <v>154</v>
      </c>
      <c r="D15" s="110" t="s">
        <v>155</v>
      </c>
      <c r="E15" s="107" t="s">
        <v>148</v>
      </c>
      <c r="F15" s="112">
        <v>8.19</v>
      </c>
      <c r="G15" s="111">
        <v>90</v>
      </c>
      <c r="H15" s="83" t="str">
        <f t="shared" si="0"/>
        <v>475.000</v>
      </c>
      <c r="I15" s="84">
        <f t="shared" si="1"/>
        <v>2375000</v>
      </c>
      <c r="J15" s="87"/>
      <c r="K15" s="85"/>
      <c r="L15" s="115" t="s">
        <v>70</v>
      </c>
    </row>
    <row r="16" spans="1:12" s="8" customFormat="1" ht="15.95" customHeight="1">
      <c r="A16" s="6">
        <v>7</v>
      </c>
      <c r="B16" s="108" t="s">
        <v>133</v>
      </c>
      <c r="C16" s="109" t="s">
        <v>134</v>
      </c>
      <c r="D16" s="110" t="s">
        <v>83</v>
      </c>
      <c r="E16" s="107" t="s">
        <v>135</v>
      </c>
      <c r="F16" s="112">
        <v>8.48</v>
      </c>
      <c r="G16" s="111">
        <v>71</v>
      </c>
      <c r="H16" s="83" t="str">
        <f t="shared" si="0"/>
        <v>300.000</v>
      </c>
      <c r="I16" s="84">
        <f t="shared" si="1"/>
        <v>1500000</v>
      </c>
      <c r="J16" s="158"/>
      <c r="K16" s="85"/>
      <c r="L16" s="178"/>
    </row>
    <row r="17" spans="1:12" s="8" customFormat="1" ht="15.95" customHeight="1">
      <c r="A17" s="6">
        <v>8</v>
      </c>
      <c r="B17" s="108" t="s">
        <v>136</v>
      </c>
      <c r="C17" s="109" t="s">
        <v>137</v>
      </c>
      <c r="D17" s="110" t="s">
        <v>138</v>
      </c>
      <c r="E17" s="107" t="s">
        <v>271</v>
      </c>
      <c r="F17" s="112">
        <v>8.35</v>
      </c>
      <c r="G17" s="111">
        <v>71</v>
      </c>
      <c r="H17" s="83" t="str">
        <f t="shared" si="0"/>
        <v>300.000</v>
      </c>
      <c r="I17" s="84">
        <f t="shared" si="1"/>
        <v>1500000</v>
      </c>
      <c r="J17" s="87"/>
      <c r="K17" s="85"/>
      <c r="L17" s="98"/>
    </row>
    <row r="18" spans="1:12" s="8" customFormat="1" ht="15.95" customHeight="1">
      <c r="A18" s="6">
        <v>9</v>
      </c>
      <c r="B18" s="108" t="s">
        <v>814</v>
      </c>
      <c r="C18" s="109" t="s">
        <v>815</v>
      </c>
      <c r="D18" s="110" t="s">
        <v>372</v>
      </c>
      <c r="E18" s="107" t="s">
        <v>312</v>
      </c>
      <c r="F18" s="112">
        <v>8.31</v>
      </c>
      <c r="G18" s="111">
        <v>75</v>
      </c>
      <c r="H18" s="83" t="str">
        <f t="shared" si="0"/>
        <v>300.000</v>
      </c>
      <c r="I18" s="84">
        <f t="shared" si="1"/>
        <v>1500000</v>
      </c>
      <c r="J18" s="87"/>
      <c r="K18" s="85"/>
      <c r="L18" s="82"/>
    </row>
    <row r="19" spans="1:12" s="8" customFormat="1" ht="15.95" customHeight="1">
      <c r="A19" s="6">
        <v>10</v>
      </c>
      <c r="B19" s="108" t="s">
        <v>143</v>
      </c>
      <c r="C19" s="109" t="s">
        <v>144</v>
      </c>
      <c r="D19" s="110" t="s">
        <v>145</v>
      </c>
      <c r="E19" s="107" t="s">
        <v>142</v>
      </c>
      <c r="F19" s="112">
        <v>8.1</v>
      </c>
      <c r="G19" s="111">
        <v>77</v>
      </c>
      <c r="H19" s="83" t="str">
        <f t="shared" si="0"/>
        <v>300.000</v>
      </c>
      <c r="I19" s="84">
        <f t="shared" si="1"/>
        <v>1500000</v>
      </c>
      <c r="J19" s="158"/>
      <c r="K19" s="85"/>
      <c r="L19" s="115" t="s">
        <v>70</v>
      </c>
    </row>
    <row r="20" spans="1:12" s="8" customFormat="1" ht="15.95" customHeight="1">
      <c r="A20" s="6">
        <v>11</v>
      </c>
      <c r="B20" s="108" t="s">
        <v>792</v>
      </c>
      <c r="C20" s="109" t="s">
        <v>793</v>
      </c>
      <c r="D20" s="110" t="s">
        <v>123</v>
      </c>
      <c r="E20" s="107" t="s">
        <v>142</v>
      </c>
      <c r="F20" s="112">
        <v>8.0500000000000007</v>
      </c>
      <c r="G20" s="111">
        <v>74</v>
      </c>
      <c r="H20" s="83" t="str">
        <f t="shared" si="0"/>
        <v>300.000</v>
      </c>
      <c r="I20" s="84">
        <f t="shared" si="1"/>
        <v>1500000</v>
      </c>
      <c r="J20" s="143"/>
      <c r="K20" s="85"/>
      <c r="L20" s="115" t="s">
        <v>70</v>
      </c>
    </row>
    <row r="21" spans="1:12" s="8" customFormat="1" ht="15.95" customHeight="1">
      <c r="A21" s="6">
        <v>12</v>
      </c>
      <c r="B21" s="108" t="s">
        <v>287</v>
      </c>
      <c r="C21" s="109" t="s">
        <v>288</v>
      </c>
      <c r="D21" s="110" t="s">
        <v>289</v>
      </c>
      <c r="E21" s="107" t="s">
        <v>142</v>
      </c>
      <c r="F21" s="112">
        <v>8.0399999999999991</v>
      </c>
      <c r="G21" s="111">
        <v>73</v>
      </c>
      <c r="H21" s="83" t="str">
        <f t="shared" si="0"/>
        <v>300.000</v>
      </c>
      <c r="I21" s="84">
        <f t="shared" si="1"/>
        <v>1500000</v>
      </c>
      <c r="J21" s="146"/>
      <c r="K21" s="85"/>
      <c r="L21" s="115" t="s">
        <v>70</v>
      </c>
    </row>
    <row r="22" spans="1:12" s="8" customFormat="1" ht="15.95" customHeight="1">
      <c r="A22" s="6">
        <v>13</v>
      </c>
      <c r="B22" s="108" t="s">
        <v>689</v>
      </c>
      <c r="C22" s="109" t="s">
        <v>690</v>
      </c>
      <c r="D22" s="110" t="s">
        <v>194</v>
      </c>
      <c r="E22" s="107" t="s">
        <v>691</v>
      </c>
      <c r="F22" s="112">
        <v>8.02</v>
      </c>
      <c r="G22" s="111">
        <v>75</v>
      </c>
      <c r="H22" s="83" t="str">
        <f t="shared" si="0"/>
        <v>300.000</v>
      </c>
      <c r="I22" s="84">
        <f t="shared" si="1"/>
        <v>1500000</v>
      </c>
      <c r="J22" s="155"/>
      <c r="K22" s="85"/>
      <c r="L22" s="98"/>
    </row>
    <row r="23" spans="1:12" s="8" customFormat="1" ht="15.95" customHeight="1">
      <c r="A23" s="6">
        <v>14</v>
      </c>
      <c r="B23" s="108" t="s">
        <v>291</v>
      </c>
      <c r="C23" s="109" t="s">
        <v>292</v>
      </c>
      <c r="D23" s="110" t="s">
        <v>293</v>
      </c>
      <c r="E23" s="107" t="s">
        <v>148</v>
      </c>
      <c r="F23" s="112">
        <v>7.92</v>
      </c>
      <c r="G23" s="111">
        <v>100</v>
      </c>
      <c r="H23" s="83" t="str">
        <f t="shared" ref="H23:H36" si="2">IF(AND(F23&gt;=9,G23&gt;=90),"550.000",IF(AND(F23&gt;=8,G23&gt;=80),"475.000",IF(AND(F23&gt;=7,G23&gt;=70),"300.000"," ")))</f>
        <v>300.000</v>
      </c>
      <c r="I23" s="84">
        <f t="shared" ref="I23:I36" si="3">H23*5</f>
        <v>1500000</v>
      </c>
      <c r="J23" s="87"/>
      <c r="K23" s="85"/>
      <c r="L23" s="115" t="s">
        <v>70</v>
      </c>
    </row>
    <row r="24" spans="1:12" s="8" customFormat="1" ht="15.95" customHeight="1">
      <c r="A24" s="6">
        <v>15</v>
      </c>
      <c r="B24" s="108" t="s">
        <v>722</v>
      </c>
      <c r="C24" s="109" t="s">
        <v>723</v>
      </c>
      <c r="D24" s="110" t="s">
        <v>91</v>
      </c>
      <c r="E24" s="107" t="s">
        <v>724</v>
      </c>
      <c r="F24" s="112">
        <v>7.35</v>
      </c>
      <c r="G24" s="111">
        <v>97</v>
      </c>
      <c r="H24" s="83" t="str">
        <f t="shared" si="2"/>
        <v>300.000</v>
      </c>
      <c r="I24" s="84">
        <f t="shared" si="3"/>
        <v>1500000</v>
      </c>
      <c r="J24" s="87"/>
      <c r="K24" s="85"/>
      <c r="L24" s="82"/>
    </row>
    <row r="25" spans="1:12" s="8" customFormat="1" ht="15.95" customHeight="1">
      <c r="A25" s="6">
        <v>16</v>
      </c>
      <c r="B25" s="108" t="s">
        <v>296</v>
      </c>
      <c r="C25" s="109" t="s">
        <v>297</v>
      </c>
      <c r="D25" s="110" t="s">
        <v>298</v>
      </c>
      <c r="E25" s="107" t="s">
        <v>148</v>
      </c>
      <c r="F25" s="112">
        <v>7.8</v>
      </c>
      <c r="G25" s="111">
        <v>93</v>
      </c>
      <c r="H25" s="83" t="str">
        <f t="shared" si="2"/>
        <v>300.000</v>
      </c>
      <c r="I25" s="84">
        <f t="shared" si="3"/>
        <v>1500000</v>
      </c>
      <c r="J25" s="158"/>
      <c r="K25" s="85"/>
      <c r="L25" s="96" t="s">
        <v>70</v>
      </c>
    </row>
    <row r="26" spans="1:12" s="8" customFormat="1" ht="15.95" customHeight="1">
      <c r="A26" s="6">
        <v>17</v>
      </c>
      <c r="B26" s="108" t="s">
        <v>783</v>
      </c>
      <c r="C26" s="109" t="s">
        <v>300</v>
      </c>
      <c r="D26" s="110" t="s">
        <v>290</v>
      </c>
      <c r="E26" s="107" t="s">
        <v>142</v>
      </c>
      <c r="F26" s="112">
        <v>7.37</v>
      </c>
      <c r="G26" s="111">
        <v>90</v>
      </c>
      <c r="H26" s="83" t="str">
        <f t="shared" si="2"/>
        <v>300.000</v>
      </c>
      <c r="I26" s="84">
        <f t="shared" si="3"/>
        <v>1500000</v>
      </c>
      <c r="J26" s="158"/>
      <c r="K26" s="85"/>
      <c r="L26" s="96" t="s">
        <v>70</v>
      </c>
    </row>
    <row r="27" spans="1:12" s="8" customFormat="1" ht="15.95" customHeight="1">
      <c r="A27" s="6">
        <v>18</v>
      </c>
      <c r="B27" s="108" t="s">
        <v>803</v>
      </c>
      <c r="C27" s="109" t="s">
        <v>611</v>
      </c>
      <c r="D27" s="110" t="s">
        <v>804</v>
      </c>
      <c r="E27" s="107" t="s">
        <v>148</v>
      </c>
      <c r="F27" s="112">
        <v>7.75</v>
      </c>
      <c r="G27" s="111">
        <v>88</v>
      </c>
      <c r="H27" s="83" t="str">
        <f t="shared" si="2"/>
        <v>300.000</v>
      </c>
      <c r="I27" s="84">
        <f t="shared" si="3"/>
        <v>1500000</v>
      </c>
      <c r="J27" s="87"/>
      <c r="K27" s="85"/>
      <c r="L27" s="96" t="s">
        <v>70</v>
      </c>
    </row>
    <row r="28" spans="1:12" s="8" customFormat="1" ht="15.95" customHeight="1">
      <c r="A28" s="6">
        <v>19</v>
      </c>
      <c r="B28" s="108" t="s">
        <v>778</v>
      </c>
      <c r="C28" s="109" t="s">
        <v>779</v>
      </c>
      <c r="D28" s="110" t="s">
        <v>104</v>
      </c>
      <c r="E28" s="107" t="s">
        <v>142</v>
      </c>
      <c r="F28" s="112">
        <v>7.57</v>
      </c>
      <c r="G28" s="111">
        <v>88</v>
      </c>
      <c r="H28" s="83" t="str">
        <f t="shared" si="2"/>
        <v>300.000</v>
      </c>
      <c r="I28" s="84">
        <f t="shared" si="3"/>
        <v>1500000</v>
      </c>
      <c r="J28" s="215"/>
      <c r="K28" s="85"/>
      <c r="L28" s="96" t="s">
        <v>70</v>
      </c>
    </row>
    <row r="29" spans="1:12" s="8" customFormat="1" ht="15.95" customHeight="1">
      <c r="A29" s="6">
        <v>20</v>
      </c>
      <c r="B29" s="108" t="s">
        <v>675</v>
      </c>
      <c r="C29" s="109" t="s">
        <v>676</v>
      </c>
      <c r="D29" s="110" t="s">
        <v>677</v>
      </c>
      <c r="E29" s="107" t="s">
        <v>678</v>
      </c>
      <c r="F29" s="112">
        <v>7.92</v>
      </c>
      <c r="G29" s="111">
        <v>85</v>
      </c>
      <c r="H29" s="83" t="str">
        <f t="shared" si="2"/>
        <v>300.000</v>
      </c>
      <c r="I29" s="84">
        <f t="shared" si="3"/>
        <v>1500000</v>
      </c>
      <c r="J29" s="174"/>
      <c r="K29" s="85"/>
      <c r="L29" s="179" t="s">
        <v>70</v>
      </c>
    </row>
    <row r="30" spans="1:12" s="8" customFormat="1" ht="15.95" customHeight="1">
      <c r="A30" s="6">
        <v>21</v>
      </c>
      <c r="B30" s="108" t="s">
        <v>294</v>
      </c>
      <c r="C30" s="109" t="s">
        <v>295</v>
      </c>
      <c r="D30" s="110" t="s">
        <v>263</v>
      </c>
      <c r="E30" s="107" t="s">
        <v>148</v>
      </c>
      <c r="F30" s="112">
        <v>7.93</v>
      </c>
      <c r="G30" s="111">
        <v>82</v>
      </c>
      <c r="H30" s="83" t="str">
        <f t="shared" si="2"/>
        <v>300.000</v>
      </c>
      <c r="I30" s="84">
        <f t="shared" si="3"/>
        <v>1500000</v>
      </c>
      <c r="J30" s="87"/>
      <c r="K30" s="85"/>
      <c r="L30" s="96" t="s">
        <v>70</v>
      </c>
    </row>
    <row r="31" spans="1:12" s="8" customFormat="1" ht="15.95" customHeight="1">
      <c r="A31" s="6">
        <v>22</v>
      </c>
      <c r="B31" s="108" t="s">
        <v>801</v>
      </c>
      <c r="C31" s="109" t="s">
        <v>802</v>
      </c>
      <c r="D31" s="110" t="s">
        <v>789</v>
      </c>
      <c r="E31" s="107" t="s">
        <v>148</v>
      </c>
      <c r="F31" s="112">
        <v>7.45</v>
      </c>
      <c r="G31" s="111">
        <v>82</v>
      </c>
      <c r="H31" s="83" t="str">
        <f t="shared" si="2"/>
        <v>300.000</v>
      </c>
      <c r="I31" s="84">
        <f t="shared" si="3"/>
        <v>1500000</v>
      </c>
      <c r="J31" s="187"/>
      <c r="K31" s="85"/>
      <c r="L31" s="96" t="s">
        <v>70</v>
      </c>
    </row>
    <row r="32" spans="1:12" s="8" customFormat="1" ht="15.95" customHeight="1">
      <c r="A32" s="6">
        <v>23</v>
      </c>
      <c r="B32" s="108" t="s">
        <v>810</v>
      </c>
      <c r="C32" s="109" t="s">
        <v>436</v>
      </c>
      <c r="D32" s="110" t="s">
        <v>811</v>
      </c>
      <c r="E32" s="107" t="s">
        <v>305</v>
      </c>
      <c r="F32" s="112">
        <v>7.34</v>
      </c>
      <c r="G32" s="111">
        <v>82</v>
      </c>
      <c r="H32" s="83" t="str">
        <f t="shared" si="2"/>
        <v>300.000</v>
      </c>
      <c r="I32" s="84">
        <f t="shared" si="3"/>
        <v>1500000</v>
      </c>
      <c r="J32" s="158"/>
      <c r="K32" s="85"/>
      <c r="L32" s="96"/>
    </row>
    <row r="33" spans="1:13" s="8" customFormat="1" ht="15.95" customHeight="1">
      <c r="A33" s="6">
        <v>24</v>
      </c>
      <c r="B33" s="108" t="s">
        <v>790</v>
      </c>
      <c r="C33" s="109" t="s">
        <v>791</v>
      </c>
      <c r="D33" s="110" t="s">
        <v>146</v>
      </c>
      <c r="E33" s="107" t="s">
        <v>142</v>
      </c>
      <c r="F33" s="112">
        <v>7.88</v>
      </c>
      <c r="G33" s="111">
        <v>80</v>
      </c>
      <c r="H33" s="83" t="str">
        <f t="shared" si="2"/>
        <v>300.000</v>
      </c>
      <c r="I33" s="84">
        <f t="shared" si="3"/>
        <v>1500000</v>
      </c>
      <c r="J33" s="87"/>
      <c r="K33" s="85"/>
      <c r="L33" s="96" t="s">
        <v>70</v>
      </c>
    </row>
    <row r="34" spans="1:13" s="8" customFormat="1" ht="15.95" customHeight="1">
      <c r="A34" s="6">
        <v>25</v>
      </c>
      <c r="B34" s="108" t="s">
        <v>784</v>
      </c>
      <c r="C34" s="109" t="s">
        <v>785</v>
      </c>
      <c r="D34" s="110" t="s">
        <v>786</v>
      </c>
      <c r="E34" s="107" t="s">
        <v>142</v>
      </c>
      <c r="F34" s="112">
        <v>7.85</v>
      </c>
      <c r="G34" s="111">
        <v>80</v>
      </c>
      <c r="H34" s="83" t="str">
        <f t="shared" si="2"/>
        <v>300.000</v>
      </c>
      <c r="I34" s="84">
        <f t="shared" si="3"/>
        <v>1500000</v>
      </c>
      <c r="J34" s="158"/>
      <c r="K34" s="85"/>
      <c r="L34" s="96" t="s">
        <v>70</v>
      </c>
    </row>
    <row r="35" spans="1:13" s="8" customFormat="1" ht="15.95" customHeight="1">
      <c r="A35" s="6">
        <v>26</v>
      </c>
      <c r="B35" s="108" t="s">
        <v>780</v>
      </c>
      <c r="C35" s="109" t="s">
        <v>781</v>
      </c>
      <c r="D35" s="110" t="s">
        <v>782</v>
      </c>
      <c r="E35" s="107" t="s">
        <v>142</v>
      </c>
      <c r="F35" s="112">
        <v>7.75</v>
      </c>
      <c r="G35" s="111">
        <v>80</v>
      </c>
      <c r="H35" s="83" t="str">
        <f t="shared" si="2"/>
        <v>300.000</v>
      </c>
      <c r="I35" s="84">
        <f t="shared" si="3"/>
        <v>1500000</v>
      </c>
      <c r="J35" s="87"/>
      <c r="K35" s="85"/>
      <c r="L35" s="96" t="s">
        <v>70</v>
      </c>
    </row>
    <row r="36" spans="1:13" s="8" customFormat="1" ht="15.95" customHeight="1">
      <c r="A36" s="6">
        <v>27</v>
      </c>
      <c r="B36" s="108" t="s">
        <v>794</v>
      </c>
      <c r="C36" s="109" t="s">
        <v>795</v>
      </c>
      <c r="D36" s="110" t="s">
        <v>796</v>
      </c>
      <c r="E36" s="107" t="s">
        <v>148</v>
      </c>
      <c r="F36" s="112">
        <v>7.43</v>
      </c>
      <c r="G36" s="111">
        <v>80</v>
      </c>
      <c r="H36" s="83" t="str">
        <f t="shared" si="2"/>
        <v>300.000</v>
      </c>
      <c r="I36" s="84">
        <f t="shared" si="3"/>
        <v>1500000</v>
      </c>
      <c r="J36" s="87"/>
      <c r="K36" s="85"/>
      <c r="L36" s="96" t="s">
        <v>70</v>
      </c>
    </row>
    <row r="37" spans="1:13" s="8" customFormat="1" ht="20.100000000000001" customHeight="1">
      <c r="A37" s="243" t="s">
        <v>3</v>
      </c>
      <c r="B37" s="243"/>
      <c r="C37" s="243"/>
      <c r="D37" s="204">
        <f>A36</f>
        <v>27</v>
      </c>
      <c r="E37" s="242" t="s">
        <v>1349</v>
      </c>
      <c r="F37" s="242"/>
      <c r="G37" s="242"/>
      <c r="H37" s="242"/>
      <c r="I37" s="25">
        <f>SUM(I10:I36)</f>
        <v>45750000</v>
      </c>
      <c r="J37" s="251"/>
      <c r="K37" s="251"/>
      <c r="L37" s="86">
        <f>COUNTIF(L10:L36,"Nữ")</f>
        <v>17</v>
      </c>
      <c r="M37" s="8">
        <f>11+73</f>
        <v>84</v>
      </c>
    </row>
    <row r="38" spans="1:13" ht="20.100000000000001" customHeight="1">
      <c r="A38" s="249" t="s">
        <v>1350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10"/>
    </row>
    <row r="39" spans="1:13" ht="15" customHeight="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1"/>
    </row>
    <row r="40" spans="1:13" s="8" customFormat="1" ht="18" customHeight="1">
      <c r="A40" s="238" t="s">
        <v>76</v>
      </c>
      <c r="B40" s="238"/>
      <c r="C40" s="238"/>
      <c r="D40" s="238"/>
      <c r="E40" s="238" t="s">
        <v>42</v>
      </c>
      <c r="F40" s="238"/>
      <c r="G40" s="238"/>
      <c r="H40" s="238"/>
      <c r="I40" s="238" t="s">
        <v>41</v>
      </c>
      <c r="J40" s="238"/>
      <c r="L40" s="28"/>
    </row>
    <row r="41" spans="1:13" ht="18" customHeight="1">
      <c r="I41" s="21"/>
      <c r="L41" s="17"/>
    </row>
    <row r="42" spans="1:13" s="224" customFormat="1" ht="18" customHeight="1">
      <c r="A42" s="244" t="s">
        <v>53</v>
      </c>
      <c r="B42" s="244"/>
      <c r="C42" s="244"/>
      <c r="D42" s="244"/>
      <c r="E42" s="244" t="s">
        <v>53</v>
      </c>
      <c r="F42" s="244"/>
      <c r="G42" s="244"/>
      <c r="H42" s="244"/>
      <c r="I42" s="244" t="s">
        <v>53</v>
      </c>
      <c r="J42" s="244"/>
      <c r="L42" s="225"/>
    </row>
    <row r="43" spans="1:13" ht="18" customHeight="1">
      <c r="A43" s="99"/>
      <c r="B43" s="99"/>
      <c r="C43" s="99"/>
      <c r="D43" s="189"/>
      <c r="E43" s="99"/>
      <c r="F43" s="99"/>
      <c r="G43" s="99"/>
      <c r="H43" s="99"/>
      <c r="I43" s="99"/>
      <c r="J43" s="99"/>
      <c r="L43" s="17"/>
    </row>
    <row r="44" spans="1:13" ht="18" customHeight="1">
      <c r="I44" s="21"/>
      <c r="L44" s="17"/>
    </row>
    <row r="45" spans="1:13" ht="18" customHeight="1">
      <c r="A45" s="234" t="s">
        <v>455</v>
      </c>
      <c r="B45" s="234"/>
      <c r="C45" s="234"/>
      <c r="D45" s="234"/>
      <c r="E45" s="234" t="s">
        <v>68</v>
      </c>
      <c r="F45" s="234"/>
      <c r="G45" s="234"/>
      <c r="H45" s="234"/>
      <c r="I45" s="234" t="s">
        <v>62</v>
      </c>
      <c r="J45" s="234"/>
      <c r="K45" s="234"/>
      <c r="L45" s="17"/>
    </row>
    <row r="46" spans="1:13" ht="18" customHeight="1"/>
    <row r="47" spans="1:13" s="8" customFormat="1" ht="15.95" customHeight="1">
      <c r="A47" s="6">
        <v>1</v>
      </c>
      <c r="B47" s="108" t="s">
        <v>687</v>
      </c>
      <c r="C47" s="109" t="s">
        <v>688</v>
      </c>
      <c r="D47" s="110" t="s">
        <v>260</v>
      </c>
      <c r="E47" s="107" t="s">
        <v>684</v>
      </c>
      <c r="F47" s="112">
        <v>7.84</v>
      </c>
      <c r="G47" s="111">
        <v>74</v>
      </c>
      <c r="H47" s="83" t="str">
        <f t="shared" ref="H47:H63" si="4">IF(AND(F47&gt;=9,G47&gt;=90),"550.000",IF(AND(F47&gt;=8,G47&gt;=80),"475.000",IF(AND(F47&gt;=7,G47&gt;=70),"300.000"," ")))</f>
        <v>300.000</v>
      </c>
      <c r="I47" s="84">
        <f t="shared" ref="I47:I63" si="5">H47*5</f>
        <v>1500000</v>
      </c>
      <c r="J47" s="87"/>
      <c r="K47" s="85"/>
      <c r="L47" s="176"/>
    </row>
    <row r="48" spans="1:13" s="8" customFormat="1" ht="15.95" customHeight="1">
      <c r="A48" s="6">
        <v>2</v>
      </c>
      <c r="B48" s="108" t="s">
        <v>299</v>
      </c>
      <c r="C48" s="109" t="s">
        <v>300</v>
      </c>
      <c r="D48" s="110" t="s">
        <v>301</v>
      </c>
      <c r="E48" s="107" t="s">
        <v>148</v>
      </c>
      <c r="F48" s="112">
        <v>7.59</v>
      </c>
      <c r="G48" s="111">
        <v>76</v>
      </c>
      <c r="H48" s="83" t="str">
        <f t="shared" si="4"/>
        <v>300.000</v>
      </c>
      <c r="I48" s="84">
        <f t="shared" si="5"/>
        <v>1500000</v>
      </c>
      <c r="J48" s="87"/>
      <c r="K48" s="85"/>
      <c r="L48" s="96" t="s">
        <v>70</v>
      </c>
    </row>
    <row r="49" spans="1:12" s="8" customFormat="1" ht="15.95" customHeight="1">
      <c r="A49" s="6">
        <v>3</v>
      </c>
      <c r="B49" s="108" t="s">
        <v>699</v>
      </c>
      <c r="C49" s="109" t="s">
        <v>700</v>
      </c>
      <c r="D49" s="110" t="s">
        <v>217</v>
      </c>
      <c r="E49" s="107" t="s">
        <v>274</v>
      </c>
      <c r="F49" s="112">
        <v>7.59</v>
      </c>
      <c r="G49" s="111">
        <v>72</v>
      </c>
      <c r="H49" s="83" t="str">
        <f t="shared" si="4"/>
        <v>300.000</v>
      </c>
      <c r="I49" s="84">
        <f t="shared" si="5"/>
        <v>1500000</v>
      </c>
      <c r="J49" s="175"/>
      <c r="K49" s="85"/>
      <c r="L49" s="172"/>
    </row>
    <row r="50" spans="1:12" s="8" customFormat="1" ht="15.95" customHeight="1">
      <c r="A50" s="6">
        <v>4</v>
      </c>
      <c r="B50" s="108" t="s">
        <v>767</v>
      </c>
      <c r="C50" s="109" t="s">
        <v>250</v>
      </c>
      <c r="D50" s="110" t="s">
        <v>103</v>
      </c>
      <c r="E50" s="107" t="s">
        <v>768</v>
      </c>
      <c r="F50" s="112">
        <v>7.59</v>
      </c>
      <c r="G50" s="111">
        <v>70</v>
      </c>
      <c r="H50" s="83" t="str">
        <f t="shared" si="4"/>
        <v>300.000</v>
      </c>
      <c r="I50" s="84">
        <f t="shared" si="5"/>
        <v>1500000</v>
      </c>
      <c r="J50" s="87"/>
      <c r="K50" s="85"/>
      <c r="L50" s="172"/>
    </row>
    <row r="51" spans="1:12" s="8" customFormat="1" ht="15.95" customHeight="1">
      <c r="A51" s="6">
        <v>5</v>
      </c>
      <c r="B51" s="108" t="s">
        <v>806</v>
      </c>
      <c r="C51" s="109" t="s">
        <v>369</v>
      </c>
      <c r="D51" s="110" t="s">
        <v>384</v>
      </c>
      <c r="E51" s="107" t="s">
        <v>148</v>
      </c>
      <c r="F51" s="112">
        <v>7.47</v>
      </c>
      <c r="G51" s="111">
        <v>75</v>
      </c>
      <c r="H51" s="83" t="str">
        <f t="shared" si="4"/>
        <v>300.000</v>
      </c>
      <c r="I51" s="84">
        <f t="shared" si="5"/>
        <v>1500000</v>
      </c>
      <c r="J51" s="87"/>
      <c r="K51" s="85"/>
      <c r="L51" s="96" t="s">
        <v>70</v>
      </c>
    </row>
    <row r="52" spans="1:12" s="8" customFormat="1" ht="15.95" customHeight="1">
      <c r="A52" s="6">
        <v>6</v>
      </c>
      <c r="B52" s="108" t="s">
        <v>799</v>
      </c>
      <c r="C52" s="109" t="s">
        <v>800</v>
      </c>
      <c r="D52" s="110" t="s">
        <v>152</v>
      </c>
      <c r="E52" s="107" t="s">
        <v>148</v>
      </c>
      <c r="F52" s="112">
        <v>7.46</v>
      </c>
      <c r="G52" s="111">
        <v>77</v>
      </c>
      <c r="H52" s="83" t="str">
        <f t="shared" si="4"/>
        <v>300.000</v>
      </c>
      <c r="I52" s="84">
        <f t="shared" si="5"/>
        <v>1500000</v>
      </c>
      <c r="J52" s="85"/>
      <c r="K52" s="85"/>
      <c r="L52" s="96" t="s">
        <v>70</v>
      </c>
    </row>
    <row r="53" spans="1:12" s="8" customFormat="1" ht="15.95" customHeight="1">
      <c r="A53" s="6">
        <v>7</v>
      </c>
      <c r="B53" s="108" t="s">
        <v>309</v>
      </c>
      <c r="C53" s="109" t="s">
        <v>310</v>
      </c>
      <c r="D53" s="110" t="s">
        <v>311</v>
      </c>
      <c r="E53" s="107" t="s">
        <v>312</v>
      </c>
      <c r="F53" s="112">
        <v>7.46</v>
      </c>
      <c r="G53" s="111">
        <v>71</v>
      </c>
      <c r="H53" s="83" t="str">
        <f t="shared" si="4"/>
        <v>300.000</v>
      </c>
      <c r="I53" s="84">
        <f t="shared" si="5"/>
        <v>1500000</v>
      </c>
      <c r="J53" s="114"/>
      <c r="K53" s="85"/>
      <c r="L53" s="180"/>
    </row>
    <row r="54" spans="1:12" s="8" customFormat="1" ht="15.95" customHeight="1">
      <c r="A54" s="6">
        <v>8</v>
      </c>
      <c r="B54" s="108" t="s">
        <v>697</v>
      </c>
      <c r="C54" s="109" t="s">
        <v>698</v>
      </c>
      <c r="D54" s="110" t="s">
        <v>359</v>
      </c>
      <c r="E54" s="107" t="s">
        <v>696</v>
      </c>
      <c r="F54" s="112">
        <v>7.45</v>
      </c>
      <c r="G54" s="111">
        <v>71</v>
      </c>
      <c r="H54" s="83" t="str">
        <f t="shared" si="4"/>
        <v>300.000</v>
      </c>
      <c r="I54" s="84">
        <f t="shared" si="5"/>
        <v>1500000</v>
      </c>
      <c r="J54" s="87"/>
      <c r="K54" s="85"/>
      <c r="L54" s="172"/>
    </row>
    <row r="55" spans="1:12" s="8" customFormat="1" ht="15.95" customHeight="1">
      <c r="A55" s="6">
        <v>9</v>
      </c>
      <c r="B55" s="108" t="s">
        <v>787</v>
      </c>
      <c r="C55" s="109" t="s">
        <v>788</v>
      </c>
      <c r="D55" s="110" t="s">
        <v>789</v>
      </c>
      <c r="E55" s="107" t="s">
        <v>142</v>
      </c>
      <c r="F55" s="112">
        <v>7.44</v>
      </c>
      <c r="G55" s="111">
        <v>76</v>
      </c>
      <c r="H55" s="83" t="str">
        <f t="shared" si="4"/>
        <v>300.000</v>
      </c>
      <c r="I55" s="84">
        <f t="shared" si="5"/>
        <v>1500000</v>
      </c>
      <c r="J55" s="87"/>
      <c r="K55" s="85"/>
      <c r="L55" s="96" t="s">
        <v>70</v>
      </c>
    </row>
    <row r="56" spans="1:12" s="8" customFormat="1" ht="15.95" customHeight="1">
      <c r="A56" s="6">
        <v>10</v>
      </c>
      <c r="B56" s="108" t="s">
        <v>307</v>
      </c>
      <c r="C56" s="109" t="s">
        <v>308</v>
      </c>
      <c r="D56" s="110" t="s">
        <v>83</v>
      </c>
      <c r="E56" s="107" t="s">
        <v>305</v>
      </c>
      <c r="F56" s="112">
        <v>7.42</v>
      </c>
      <c r="G56" s="111">
        <v>70</v>
      </c>
      <c r="H56" s="83" t="str">
        <f t="shared" si="4"/>
        <v>300.000</v>
      </c>
      <c r="I56" s="84">
        <f t="shared" si="5"/>
        <v>1500000</v>
      </c>
      <c r="J56" s="87"/>
      <c r="K56" s="85"/>
      <c r="L56" s="172"/>
    </row>
    <row r="57" spans="1:12" s="8" customFormat="1" ht="15.95" customHeight="1">
      <c r="A57" s="6">
        <v>11</v>
      </c>
      <c r="B57" s="108" t="s">
        <v>797</v>
      </c>
      <c r="C57" s="109" t="s">
        <v>374</v>
      </c>
      <c r="D57" s="110" t="s">
        <v>798</v>
      </c>
      <c r="E57" s="107" t="s">
        <v>148</v>
      </c>
      <c r="F57" s="112">
        <v>7.36</v>
      </c>
      <c r="G57" s="111">
        <v>70</v>
      </c>
      <c r="H57" s="83" t="str">
        <f t="shared" si="4"/>
        <v>300.000</v>
      </c>
      <c r="I57" s="84">
        <f t="shared" si="5"/>
        <v>1500000</v>
      </c>
      <c r="J57" s="186"/>
      <c r="K57" s="85"/>
      <c r="L57" s="96" t="s">
        <v>70</v>
      </c>
    </row>
    <row r="58" spans="1:12" s="8" customFormat="1" ht="15.95" customHeight="1">
      <c r="A58" s="6">
        <v>12</v>
      </c>
      <c r="B58" s="108" t="s">
        <v>807</v>
      </c>
      <c r="C58" s="109" t="s">
        <v>808</v>
      </c>
      <c r="D58" s="110" t="s">
        <v>809</v>
      </c>
      <c r="E58" s="107" t="s">
        <v>305</v>
      </c>
      <c r="F58" s="112">
        <v>7.31</v>
      </c>
      <c r="G58" s="111">
        <v>79</v>
      </c>
      <c r="H58" s="83" t="str">
        <f t="shared" si="4"/>
        <v>300.000</v>
      </c>
      <c r="I58" s="84">
        <f t="shared" si="5"/>
        <v>1500000</v>
      </c>
      <c r="J58" s="87"/>
      <c r="K58" s="85"/>
      <c r="L58" s="96"/>
    </row>
    <row r="59" spans="1:12" s="8" customFormat="1" ht="15.95" customHeight="1">
      <c r="A59" s="6">
        <v>13</v>
      </c>
      <c r="B59" s="108" t="s">
        <v>302</v>
      </c>
      <c r="C59" s="109" t="s">
        <v>303</v>
      </c>
      <c r="D59" s="110" t="s">
        <v>304</v>
      </c>
      <c r="E59" s="107" t="s">
        <v>148</v>
      </c>
      <c r="F59" s="112">
        <v>7.19</v>
      </c>
      <c r="G59" s="111">
        <v>70</v>
      </c>
      <c r="H59" s="83" t="str">
        <f t="shared" si="4"/>
        <v>300.000</v>
      </c>
      <c r="I59" s="84">
        <f t="shared" si="5"/>
        <v>1500000</v>
      </c>
      <c r="J59" s="154"/>
      <c r="K59" s="85"/>
      <c r="L59" s="96" t="s">
        <v>70</v>
      </c>
    </row>
    <row r="60" spans="1:12" s="8" customFormat="1" ht="15.95" customHeight="1">
      <c r="A60" s="6">
        <v>14</v>
      </c>
      <c r="B60" s="108" t="s">
        <v>812</v>
      </c>
      <c r="C60" s="109" t="s">
        <v>813</v>
      </c>
      <c r="D60" s="110" t="s">
        <v>709</v>
      </c>
      <c r="E60" s="107" t="s">
        <v>305</v>
      </c>
      <c r="F60" s="112">
        <v>7.07</v>
      </c>
      <c r="G60" s="111">
        <v>72</v>
      </c>
      <c r="H60" s="83" t="str">
        <f t="shared" si="4"/>
        <v>300.000</v>
      </c>
      <c r="I60" s="84">
        <f t="shared" si="5"/>
        <v>1500000</v>
      </c>
      <c r="J60" s="142"/>
      <c r="K60" s="85"/>
      <c r="L60" s="96"/>
    </row>
    <row r="61" spans="1:12" s="8" customFormat="1" ht="15.95" customHeight="1">
      <c r="A61" s="6">
        <v>15</v>
      </c>
      <c r="B61" s="108" t="s">
        <v>685</v>
      </c>
      <c r="C61" s="109" t="s">
        <v>686</v>
      </c>
      <c r="D61" s="110" t="s">
        <v>298</v>
      </c>
      <c r="E61" s="107" t="s">
        <v>684</v>
      </c>
      <c r="F61" s="112">
        <v>7.06</v>
      </c>
      <c r="G61" s="111">
        <v>76</v>
      </c>
      <c r="H61" s="83" t="str">
        <f t="shared" si="4"/>
        <v>300.000</v>
      </c>
      <c r="I61" s="84">
        <f t="shared" si="5"/>
        <v>1500000</v>
      </c>
      <c r="J61" s="146"/>
      <c r="K61" s="85"/>
      <c r="L61" s="82"/>
    </row>
    <row r="62" spans="1:12" s="8" customFormat="1" ht="15.95" customHeight="1">
      <c r="A62" s="6">
        <v>16</v>
      </c>
      <c r="B62" s="108" t="s">
        <v>681</v>
      </c>
      <c r="C62" s="109" t="s">
        <v>682</v>
      </c>
      <c r="D62" s="110" t="s">
        <v>683</v>
      </c>
      <c r="E62" s="107" t="s">
        <v>684</v>
      </c>
      <c r="F62" s="112">
        <v>7.05</v>
      </c>
      <c r="G62" s="111">
        <v>70</v>
      </c>
      <c r="H62" s="83" t="str">
        <f t="shared" si="4"/>
        <v>300.000</v>
      </c>
      <c r="I62" s="84">
        <f t="shared" si="5"/>
        <v>1500000</v>
      </c>
      <c r="J62" s="97"/>
      <c r="K62" s="85"/>
      <c r="L62" s="82"/>
    </row>
    <row r="63" spans="1:12" s="8" customFormat="1" ht="15.95" customHeight="1">
      <c r="A63" s="6">
        <v>17</v>
      </c>
      <c r="B63" s="108" t="s">
        <v>805</v>
      </c>
      <c r="C63" s="109" t="s">
        <v>379</v>
      </c>
      <c r="D63" s="110" t="s">
        <v>146</v>
      </c>
      <c r="E63" s="107" t="s">
        <v>148</v>
      </c>
      <c r="F63" s="112">
        <v>7.01</v>
      </c>
      <c r="G63" s="111">
        <v>70</v>
      </c>
      <c r="H63" s="83" t="str">
        <f t="shared" si="4"/>
        <v>300.000</v>
      </c>
      <c r="I63" s="84">
        <f t="shared" si="5"/>
        <v>1500000</v>
      </c>
      <c r="J63" s="154"/>
      <c r="K63" s="85"/>
      <c r="L63" s="115" t="s">
        <v>70</v>
      </c>
    </row>
    <row r="64" spans="1:12" ht="18" customHeight="1"/>
    <row r="65" spans="1:12" s="8" customFormat="1" ht="15" customHeight="1">
      <c r="A65" s="6">
        <v>1</v>
      </c>
      <c r="B65" s="150" t="s">
        <v>732</v>
      </c>
      <c r="C65" s="151" t="s">
        <v>733</v>
      </c>
      <c r="D65" s="152" t="s">
        <v>103</v>
      </c>
      <c r="E65" s="107" t="s">
        <v>724</v>
      </c>
      <c r="F65" s="112">
        <v>7.19</v>
      </c>
      <c r="G65" s="111">
        <v>77</v>
      </c>
      <c r="H65" s="83" t="str">
        <f t="shared" ref="H65:H72" si="6">IF(AND(F65&gt;=9,G65&gt;=90),"550.000",IF(AND(F65&gt;=8,G65&gt;=80),"475.000",IF(AND(F65&gt;=7,G65&gt;=70),"300.000"," ")))</f>
        <v>300.000</v>
      </c>
      <c r="I65" s="84">
        <f t="shared" ref="I65:I72" si="7">H65*5</f>
        <v>1500000</v>
      </c>
      <c r="J65" s="153" t="s">
        <v>1277</v>
      </c>
      <c r="K65" s="85"/>
      <c r="L65" s="82"/>
    </row>
    <row r="66" spans="1:12" s="8" customFormat="1" ht="15" customHeight="1">
      <c r="A66" s="6">
        <v>2</v>
      </c>
      <c r="B66" s="105" t="s">
        <v>701</v>
      </c>
      <c r="C66" s="106" t="s">
        <v>702</v>
      </c>
      <c r="D66" s="113" t="s">
        <v>104</v>
      </c>
      <c r="E66" s="107" t="s">
        <v>703</v>
      </c>
      <c r="F66" s="112">
        <v>7.73</v>
      </c>
      <c r="G66" s="111">
        <v>70</v>
      </c>
      <c r="H66" s="83" t="str">
        <f t="shared" si="6"/>
        <v>300.000</v>
      </c>
      <c r="I66" s="84">
        <f t="shared" si="7"/>
        <v>1500000</v>
      </c>
      <c r="J66" s="153" t="s">
        <v>816</v>
      </c>
      <c r="K66" s="85"/>
      <c r="L66" s="98"/>
    </row>
    <row r="67" spans="1:12" s="8" customFormat="1" ht="15" customHeight="1">
      <c r="A67" s="6">
        <v>3</v>
      </c>
      <c r="B67" s="105" t="s">
        <v>704</v>
      </c>
      <c r="C67" s="106" t="s">
        <v>705</v>
      </c>
      <c r="D67" s="113" t="s">
        <v>91</v>
      </c>
      <c r="E67" s="107" t="s">
        <v>703</v>
      </c>
      <c r="F67" s="112">
        <v>7.71</v>
      </c>
      <c r="G67" s="111">
        <v>70</v>
      </c>
      <c r="H67" s="83" t="str">
        <f t="shared" si="6"/>
        <v>300.000</v>
      </c>
      <c r="I67" s="84">
        <f t="shared" si="7"/>
        <v>1500000</v>
      </c>
      <c r="J67" s="153" t="s">
        <v>816</v>
      </c>
      <c r="K67" s="85"/>
      <c r="L67" s="107"/>
    </row>
    <row r="68" spans="1:12" s="8" customFormat="1" ht="15" customHeight="1">
      <c r="A68" s="6">
        <v>4</v>
      </c>
      <c r="B68" s="105" t="s">
        <v>283</v>
      </c>
      <c r="C68" s="106" t="s">
        <v>284</v>
      </c>
      <c r="D68" s="113" t="s">
        <v>285</v>
      </c>
      <c r="E68" s="107" t="s">
        <v>703</v>
      </c>
      <c r="F68" s="112">
        <v>8.49</v>
      </c>
      <c r="G68" s="111">
        <v>71</v>
      </c>
      <c r="H68" s="83" t="str">
        <f t="shared" si="6"/>
        <v>300.000</v>
      </c>
      <c r="I68" s="84">
        <f t="shared" si="7"/>
        <v>1500000</v>
      </c>
      <c r="J68" s="153" t="s">
        <v>816</v>
      </c>
      <c r="K68" s="85"/>
      <c r="L68" s="156"/>
    </row>
    <row r="69" spans="1:12" s="8" customFormat="1" ht="15" customHeight="1">
      <c r="A69" s="6">
        <v>5</v>
      </c>
      <c r="B69" s="105" t="s">
        <v>706</v>
      </c>
      <c r="C69" s="106" t="s">
        <v>707</v>
      </c>
      <c r="D69" s="113" t="s">
        <v>258</v>
      </c>
      <c r="E69" s="107" t="s">
        <v>703</v>
      </c>
      <c r="F69" s="112">
        <v>7.85</v>
      </c>
      <c r="G69" s="111">
        <v>73</v>
      </c>
      <c r="H69" s="83" t="str">
        <f t="shared" si="6"/>
        <v>300.000</v>
      </c>
      <c r="I69" s="84">
        <f t="shared" si="7"/>
        <v>1500000</v>
      </c>
      <c r="J69" s="153" t="s">
        <v>816</v>
      </c>
      <c r="K69" s="85"/>
      <c r="L69" s="98"/>
    </row>
    <row r="70" spans="1:12" s="8" customFormat="1" ht="15" customHeight="1">
      <c r="A70" s="6">
        <v>6</v>
      </c>
      <c r="B70" s="105" t="s">
        <v>708</v>
      </c>
      <c r="C70" s="106" t="s">
        <v>183</v>
      </c>
      <c r="D70" s="113" t="s">
        <v>709</v>
      </c>
      <c r="E70" s="107" t="s">
        <v>703</v>
      </c>
      <c r="F70" s="112">
        <v>7.62</v>
      </c>
      <c r="G70" s="111">
        <v>71</v>
      </c>
      <c r="H70" s="83" t="str">
        <f t="shared" si="6"/>
        <v>300.000</v>
      </c>
      <c r="I70" s="84">
        <f t="shared" si="7"/>
        <v>1500000</v>
      </c>
      <c r="J70" s="153" t="s">
        <v>816</v>
      </c>
      <c r="K70" s="85"/>
      <c r="L70" s="98"/>
    </row>
    <row r="71" spans="1:12" s="8" customFormat="1" ht="15" customHeight="1">
      <c r="A71" s="6">
        <v>7</v>
      </c>
      <c r="B71" s="105" t="s">
        <v>710</v>
      </c>
      <c r="C71" s="106" t="s">
        <v>711</v>
      </c>
      <c r="D71" s="113" t="s">
        <v>252</v>
      </c>
      <c r="E71" s="107" t="s">
        <v>703</v>
      </c>
      <c r="F71" s="112">
        <v>8.11</v>
      </c>
      <c r="G71" s="111">
        <v>82</v>
      </c>
      <c r="H71" s="83" t="str">
        <f t="shared" si="6"/>
        <v>475.000</v>
      </c>
      <c r="I71" s="84">
        <f t="shared" si="7"/>
        <v>2375000</v>
      </c>
      <c r="J71" s="153" t="s">
        <v>816</v>
      </c>
      <c r="K71" s="85"/>
      <c r="L71" s="98"/>
    </row>
    <row r="72" spans="1:12" s="8" customFormat="1" ht="15" customHeight="1">
      <c r="A72" s="6">
        <v>8</v>
      </c>
      <c r="B72" s="105" t="s">
        <v>712</v>
      </c>
      <c r="C72" s="106" t="s">
        <v>259</v>
      </c>
      <c r="D72" s="113" t="s">
        <v>89</v>
      </c>
      <c r="E72" s="107" t="s">
        <v>703</v>
      </c>
      <c r="F72" s="112">
        <v>8.27</v>
      </c>
      <c r="G72" s="111">
        <v>82</v>
      </c>
      <c r="H72" s="83" t="str">
        <f t="shared" si="6"/>
        <v>475.000</v>
      </c>
      <c r="I72" s="84">
        <f t="shared" si="7"/>
        <v>2375000</v>
      </c>
      <c r="J72" s="153" t="s">
        <v>816</v>
      </c>
      <c r="K72" s="85"/>
      <c r="L72" s="156"/>
    </row>
    <row r="73" spans="1:12" s="8" customFormat="1" ht="15" customHeight="1">
      <c r="A73" s="6">
        <v>9</v>
      </c>
      <c r="B73" s="105" t="s">
        <v>713</v>
      </c>
      <c r="C73" s="106" t="s">
        <v>714</v>
      </c>
      <c r="D73" s="113" t="s">
        <v>260</v>
      </c>
      <c r="E73" s="107" t="s">
        <v>703</v>
      </c>
      <c r="F73" s="112">
        <v>7.46</v>
      </c>
      <c r="G73" s="111">
        <v>76</v>
      </c>
      <c r="H73" s="83" t="str">
        <f t="shared" ref="H73:H89" si="8">IF(AND(F73&gt;=9,G73&gt;=90),"550.000",IF(AND(F73&gt;=8,G73&gt;=80),"475.000",IF(AND(F73&gt;=7,G73&gt;=70),"300.000"," ")))</f>
        <v>300.000</v>
      </c>
      <c r="I73" s="84">
        <f t="shared" ref="I73:I89" si="9">H73*5</f>
        <v>1500000</v>
      </c>
      <c r="J73" s="153" t="s">
        <v>816</v>
      </c>
      <c r="K73" s="85"/>
      <c r="L73" s="98"/>
    </row>
    <row r="74" spans="1:12" s="8" customFormat="1" ht="15" customHeight="1">
      <c r="A74" s="6">
        <v>10</v>
      </c>
      <c r="B74" s="108" t="s">
        <v>715</v>
      </c>
      <c r="C74" s="109" t="s">
        <v>253</v>
      </c>
      <c r="D74" s="110" t="s">
        <v>616</v>
      </c>
      <c r="E74" s="107" t="s">
        <v>716</v>
      </c>
      <c r="F74" s="112">
        <v>8.08</v>
      </c>
      <c r="G74" s="111">
        <v>82</v>
      </c>
      <c r="H74" s="83" t="str">
        <f t="shared" si="8"/>
        <v>475.000</v>
      </c>
      <c r="I74" s="84">
        <f t="shared" si="9"/>
        <v>2375000</v>
      </c>
      <c r="J74" s="153" t="s">
        <v>816</v>
      </c>
      <c r="K74" s="85"/>
      <c r="L74" s="82"/>
    </row>
    <row r="75" spans="1:12" s="8" customFormat="1" ht="15" customHeight="1">
      <c r="A75" s="6">
        <v>11</v>
      </c>
      <c r="B75" s="108" t="s">
        <v>717</v>
      </c>
      <c r="C75" s="109" t="s">
        <v>718</v>
      </c>
      <c r="D75" s="110" t="s">
        <v>106</v>
      </c>
      <c r="E75" s="107" t="s">
        <v>716</v>
      </c>
      <c r="F75" s="112">
        <v>7.91</v>
      </c>
      <c r="G75" s="111">
        <v>71</v>
      </c>
      <c r="H75" s="83" t="str">
        <f t="shared" si="8"/>
        <v>300.000</v>
      </c>
      <c r="I75" s="84">
        <f t="shared" si="9"/>
        <v>1500000</v>
      </c>
      <c r="J75" s="153" t="s">
        <v>816</v>
      </c>
      <c r="K75" s="85"/>
      <c r="L75" s="82"/>
    </row>
    <row r="76" spans="1:12" s="8" customFormat="1" ht="15" customHeight="1">
      <c r="A76" s="6">
        <v>12</v>
      </c>
      <c r="B76" s="108" t="s">
        <v>719</v>
      </c>
      <c r="C76" s="109" t="s">
        <v>720</v>
      </c>
      <c r="D76" s="110" t="s">
        <v>359</v>
      </c>
      <c r="E76" s="107" t="s">
        <v>721</v>
      </c>
      <c r="F76" s="112">
        <v>7.28</v>
      </c>
      <c r="G76" s="111">
        <v>81</v>
      </c>
      <c r="H76" s="83" t="str">
        <f t="shared" si="8"/>
        <v>300.000</v>
      </c>
      <c r="I76" s="84">
        <f t="shared" si="9"/>
        <v>1500000</v>
      </c>
      <c r="J76" s="153" t="s">
        <v>816</v>
      </c>
      <c r="K76" s="85"/>
      <c r="L76" s="82"/>
    </row>
    <row r="77" spans="1:12" s="8" customFormat="1" ht="15" customHeight="1">
      <c r="A77" s="6">
        <v>13</v>
      </c>
      <c r="B77" s="108" t="s">
        <v>722</v>
      </c>
      <c r="C77" s="109" t="s">
        <v>723</v>
      </c>
      <c r="D77" s="110" t="s">
        <v>91</v>
      </c>
      <c r="E77" s="107" t="s">
        <v>724</v>
      </c>
      <c r="F77" s="112">
        <v>7.35</v>
      </c>
      <c r="G77" s="111">
        <v>97</v>
      </c>
      <c r="H77" s="83" t="str">
        <f t="shared" si="8"/>
        <v>300.000</v>
      </c>
      <c r="I77" s="84">
        <f t="shared" si="9"/>
        <v>1500000</v>
      </c>
      <c r="J77" s="153" t="s">
        <v>816</v>
      </c>
      <c r="K77" s="85"/>
      <c r="L77" s="82"/>
    </row>
    <row r="78" spans="1:12" s="8" customFormat="1" ht="15" customHeight="1">
      <c r="A78" s="6">
        <v>14</v>
      </c>
      <c r="B78" s="108" t="s">
        <v>725</v>
      </c>
      <c r="C78" s="109" t="s">
        <v>212</v>
      </c>
      <c r="D78" s="110" t="s">
        <v>232</v>
      </c>
      <c r="E78" s="107" t="s">
        <v>724</v>
      </c>
      <c r="F78" s="112">
        <v>7.24</v>
      </c>
      <c r="G78" s="111">
        <v>77</v>
      </c>
      <c r="H78" s="83" t="str">
        <f t="shared" si="8"/>
        <v>300.000</v>
      </c>
      <c r="I78" s="84">
        <f t="shared" si="9"/>
        <v>1500000</v>
      </c>
      <c r="J78" s="153" t="s">
        <v>816</v>
      </c>
      <c r="K78" s="85"/>
      <c r="L78" s="82"/>
    </row>
    <row r="79" spans="1:12" s="8" customFormat="1" ht="15" customHeight="1">
      <c r="A79" s="6">
        <v>15</v>
      </c>
      <c r="B79" s="108" t="s">
        <v>726</v>
      </c>
      <c r="C79" s="109" t="s">
        <v>727</v>
      </c>
      <c r="D79" s="110" t="s">
        <v>85</v>
      </c>
      <c r="E79" s="107" t="s">
        <v>724</v>
      </c>
      <c r="F79" s="112">
        <v>7.39</v>
      </c>
      <c r="G79" s="111">
        <v>72</v>
      </c>
      <c r="H79" s="83" t="str">
        <f t="shared" si="8"/>
        <v>300.000</v>
      </c>
      <c r="I79" s="84">
        <f t="shared" si="9"/>
        <v>1500000</v>
      </c>
      <c r="J79" s="153" t="s">
        <v>816</v>
      </c>
      <c r="K79" s="85"/>
      <c r="L79" s="82"/>
    </row>
    <row r="80" spans="1:12" s="8" customFormat="1" ht="15" customHeight="1">
      <c r="A80" s="6">
        <v>16</v>
      </c>
      <c r="B80" s="108" t="s">
        <v>728</v>
      </c>
      <c r="C80" s="109" t="s">
        <v>140</v>
      </c>
      <c r="D80" s="110" t="s">
        <v>176</v>
      </c>
      <c r="E80" s="107" t="s">
        <v>724</v>
      </c>
      <c r="F80" s="112">
        <v>7.1</v>
      </c>
      <c r="G80" s="111">
        <v>80</v>
      </c>
      <c r="H80" s="83" t="str">
        <f t="shared" si="8"/>
        <v>300.000</v>
      </c>
      <c r="I80" s="84">
        <f t="shared" si="9"/>
        <v>1500000</v>
      </c>
      <c r="J80" s="153" t="s">
        <v>816</v>
      </c>
      <c r="K80" s="85"/>
      <c r="L80" s="82"/>
    </row>
    <row r="81" spans="1:12" s="8" customFormat="1" ht="15" customHeight="1">
      <c r="A81" s="6">
        <v>17</v>
      </c>
      <c r="B81" s="108" t="s">
        <v>729</v>
      </c>
      <c r="C81" s="109" t="s">
        <v>730</v>
      </c>
      <c r="D81" s="110" t="s">
        <v>731</v>
      </c>
      <c r="E81" s="107" t="s">
        <v>724</v>
      </c>
      <c r="F81" s="112">
        <v>7.19</v>
      </c>
      <c r="G81" s="111">
        <v>74</v>
      </c>
      <c r="H81" s="83" t="str">
        <f t="shared" si="8"/>
        <v>300.000</v>
      </c>
      <c r="I81" s="84">
        <f t="shared" si="9"/>
        <v>1500000</v>
      </c>
      <c r="J81" s="153" t="s">
        <v>816</v>
      </c>
      <c r="K81" s="85"/>
      <c r="L81" s="82"/>
    </row>
    <row r="82" spans="1:12" s="8" customFormat="1" ht="15" customHeight="1">
      <c r="A82" s="6">
        <v>18</v>
      </c>
      <c r="B82" s="108" t="s">
        <v>734</v>
      </c>
      <c r="C82" s="109" t="s">
        <v>735</v>
      </c>
      <c r="D82" s="110" t="s">
        <v>83</v>
      </c>
      <c r="E82" s="107" t="s">
        <v>724</v>
      </c>
      <c r="F82" s="112">
        <v>7.14</v>
      </c>
      <c r="G82" s="111">
        <v>78</v>
      </c>
      <c r="H82" s="83" t="str">
        <f t="shared" si="8"/>
        <v>300.000</v>
      </c>
      <c r="I82" s="84">
        <f t="shared" si="9"/>
        <v>1500000</v>
      </c>
      <c r="J82" s="153" t="s">
        <v>816</v>
      </c>
      <c r="K82" s="85"/>
      <c r="L82" s="82"/>
    </row>
    <row r="83" spans="1:12" s="8" customFormat="1" ht="15" customHeight="1">
      <c r="A83" s="6">
        <v>19</v>
      </c>
      <c r="B83" s="108" t="s">
        <v>736</v>
      </c>
      <c r="C83" s="109" t="s">
        <v>737</v>
      </c>
      <c r="D83" s="110" t="s">
        <v>83</v>
      </c>
      <c r="E83" s="107" t="s">
        <v>724</v>
      </c>
      <c r="F83" s="112">
        <v>7.29</v>
      </c>
      <c r="G83" s="111">
        <v>80</v>
      </c>
      <c r="H83" s="83" t="str">
        <f t="shared" si="8"/>
        <v>300.000</v>
      </c>
      <c r="I83" s="84">
        <f t="shared" si="9"/>
        <v>1500000</v>
      </c>
      <c r="J83" s="153" t="s">
        <v>816</v>
      </c>
      <c r="K83" s="85"/>
      <c r="L83" s="82"/>
    </row>
    <row r="84" spans="1:12" s="8" customFormat="1" ht="15" customHeight="1">
      <c r="A84" s="6">
        <v>20</v>
      </c>
      <c r="B84" s="108" t="s">
        <v>738</v>
      </c>
      <c r="C84" s="109" t="s">
        <v>95</v>
      </c>
      <c r="D84" s="110" t="s">
        <v>739</v>
      </c>
      <c r="E84" s="107" t="s">
        <v>724</v>
      </c>
      <c r="F84" s="112">
        <v>7.45</v>
      </c>
      <c r="G84" s="111">
        <v>72</v>
      </c>
      <c r="H84" s="83" t="str">
        <f t="shared" si="8"/>
        <v>300.000</v>
      </c>
      <c r="I84" s="84">
        <f t="shared" si="9"/>
        <v>1500000</v>
      </c>
      <c r="J84" s="153" t="s">
        <v>816</v>
      </c>
      <c r="K84" s="85"/>
      <c r="L84" s="82"/>
    </row>
    <row r="85" spans="1:12" s="8" customFormat="1" ht="15" customHeight="1">
      <c r="A85" s="6">
        <v>21</v>
      </c>
      <c r="B85" s="108" t="s">
        <v>740</v>
      </c>
      <c r="C85" s="109" t="s">
        <v>741</v>
      </c>
      <c r="D85" s="110" t="s">
        <v>269</v>
      </c>
      <c r="E85" s="107" t="s">
        <v>724</v>
      </c>
      <c r="F85" s="112">
        <v>7.38</v>
      </c>
      <c r="G85" s="111">
        <v>78</v>
      </c>
      <c r="H85" s="83" t="str">
        <f t="shared" si="8"/>
        <v>300.000</v>
      </c>
      <c r="I85" s="84">
        <f t="shared" si="9"/>
        <v>1500000</v>
      </c>
      <c r="J85" s="153" t="s">
        <v>816</v>
      </c>
      <c r="K85" s="85"/>
      <c r="L85" s="82"/>
    </row>
    <row r="86" spans="1:12" s="8" customFormat="1" ht="15" customHeight="1">
      <c r="A86" s="6">
        <v>22</v>
      </c>
      <c r="B86" s="108" t="s">
        <v>742</v>
      </c>
      <c r="C86" s="109" t="s">
        <v>743</v>
      </c>
      <c r="D86" s="110" t="s">
        <v>534</v>
      </c>
      <c r="E86" s="107" t="s">
        <v>724</v>
      </c>
      <c r="F86" s="112">
        <v>7.8</v>
      </c>
      <c r="G86" s="111">
        <v>96</v>
      </c>
      <c r="H86" s="83" t="str">
        <f t="shared" si="8"/>
        <v>300.000</v>
      </c>
      <c r="I86" s="84">
        <f t="shared" si="9"/>
        <v>1500000</v>
      </c>
      <c r="J86" s="153" t="s">
        <v>816</v>
      </c>
      <c r="K86" s="85"/>
      <c r="L86" s="82"/>
    </row>
    <row r="87" spans="1:12" s="8" customFormat="1" ht="15" customHeight="1">
      <c r="A87" s="6">
        <v>23</v>
      </c>
      <c r="B87" s="108" t="s">
        <v>744</v>
      </c>
      <c r="C87" s="109" t="s">
        <v>745</v>
      </c>
      <c r="D87" s="110" t="s">
        <v>746</v>
      </c>
      <c r="E87" s="107" t="s">
        <v>724</v>
      </c>
      <c r="F87" s="112">
        <v>7.37</v>
      </c>
      <c r="G87" s="111">
        <v>73</v>
      </c>
      <c r="H87" s="83" t="str">
        <f t="shared" si="8"/>
        <v>300.000</v>
      </c>
      <c r="I87" s="84">
        <f t="shared" si="9"/>
        <v>1500000</v>
      </c>
      <c r="J87" s="153" t="s">
        <v>816</v>
      </c>
      <c r="K87" s="85"/>
      <c r="L87" s="82"/>
    </row>
    <row r="88" spans="1:12" s="8" customFormat="1" ht="15" customHeight="1">
      <c r="A88" s="6">
        <v>24</v>
      </c>
      <c r="B88" s="108" t="s">
        <v>747</v>
      </c>
      <c r="C88" s="109" t="s">
        <v>748</v>
      </c>
      <c r="D88" s="110" t="s">
        <v>749</v>
      </c>
      <c r="E88" s="107" t="s">
        <v>724</v>
      </c>
      <c r="F88" s="112">
        <v>7.28</v>
      </c>
      <c r="G88" s="111">
        <v>75</v>
      </c>
      <c r="H88" s="83" t="str">
        <f t="shared" si="8"/>
        <v>300.000</v>
      </c>
      <c r="I88" s="84">
        <f t="shared" si="9"/>
        <v>1500000</v>
      </c>
      <c r="J88" s="153" t="s">
        <v>816</v>
      </c>
      <c r="K88" s="85"/>
      <c r="L88" s="82"/>
    </row>
    <row r="89" spans="1:12" s="8" customFormat="1" ht="15" customHeight="1">
      <c r="A89" s="6">
        <v>25</v>
      </c>
      <c r="B89" s="108" t="s">
        <v>750</v>
      </c>
      <c r="C89" s="109" t="s">
        <v>541</v>
      </c>
      <c r="D89" s="110" t="s">
        <v>264</v>
      </c>
      <c r="E89" s="107" t="s">
        <v>724</v>
      </c>
      <c r="F89" s="112">
        <v>7.45</v>
      </c>
      <c r="G89" s="111">
        <v>75</v>
      </c>
      <c r="H89" s="83" t="str">
        <f t="shared" si="8"/>
        <v>300.000</v>
      </c>
      <c r="I89" s="84">
        <f t="shared" si="9"/>
        <v>1500000</v>
      </c>
      <c r="J89" s="153" t="s">
        <v>816</v>
      </c>
      <c r="K89" s="85"/>
      <c r="L89" s="82"/>
    </row>
    <row r="90" spans="1:12" s="8" customFormat="1" ht="15" customHeight="1">
      <c r="A90" s="6">
        <v>26</v>
      </c>
      <c r="B90" s="108" t="s">
        <v>751</v>
      </c>
      <c r="C90" s="109" t="s">
        <v>343</v>
      </c>
      <c r="D90" s="110" t="s">
        <v>264</v>
      </c>
      <c r="E90" s="107" t="s">
        <v>724</v>
      </c>
      <c r="F90" s="112">
        <v>7.02</v>
      </c>
      <c r="G90" s="111">
        <v>72</v>
      </c>
      <c r="H90" s="83" t="str">
        <f t="shared" ref="H90:H107" si="10">IF(AND(F90&gt;=9,G90&gt;=90),"550.000",IF(AND(F90&gt;=8,G90&gt;=80),"475.000",IF(AND(F90&gt;=7,G90&gt;=70),"300.000"," ")))</f>
        <v>300.000</v>
      </c>
      <c r="I90" s="84">
        <f t="shared" ref="I90:I107" si="11">H90*5</f>
        <v>1500000</v>
      </c>
      <c r="J90" s="153" t="s">
        <v>816</v>
      </c>
      <c r="K90" s="85"/>
      <c r="L90" s="82"/>
    </row>
    <row r="91" spans="1:12" s="8" customFormat="1" ht="15" customHeight="1">
      <c r="A91" s="6">
        <v>27</v>
      </c>
      <c r="B91" s="108" t="s">
        <v>752</v>
      </c>
      <c r="C91" s="109" t="s">
        <v>753</v>
      </c>
      <c r="D91" s="110" t="s">
        <v>311</v>
      </c>
      <c r="E91" s="107" t="s">
        <v>724</v>
      </c>
      <c r="F91" s="112">
        <v>7.03</v>
      </c>
      <c r="G91" s="111">
        <v>73</v>
      </c>
      <c r="H91" s="83" t="str">
        <f t="shared" si="10"/>
        <v>300.000</v>
      </c>
      <c r="I91" s="84">
        <f t="shared" si="11"/>
        <v>1500000</v>
      </c>
      <c r="J91" s="153" t="s">
        <v>816</v>
      </c>
      <c r="K91" s="85"/>
      <c r="L91" s="82"/>
    </row>
    <row r="92" spans="1:12" s="8" customFormat="1" ht="15" customHeight="1">
      <c r="A92" s="6">
        <v>28</v>
      </c>
      <c r="B92" s="108" t="s">
        <v>754</v>
      </c>
      <c r="C92" s="109" t="s">
        <v>755</v>
      </c>
      <c r="D92" s="110" t="s">
        <v>311</v>
      </c>
      <c r="E92" s="107" t="s">
        <v>724</v>
      </c>
      <c r="F92" s="112">
        <v>7.63</v>
      </c>
      <c r="G92" s="111">
        <v>80</v>
      </c>
      <c r="H92" s="83" t="str">
        <f t="shared" si="10"/>
        <v>300.000</v>
      </c>
      <c r="I92" s="84">
        <f t="shared" si="11"/>
        <v>1500000</v>
      </c>
      <c r="J92" s="153" t="s">
        <v>816</v>
      </c>
      <c r="K92" s="85"/>
      <c r="L92" s="82"/>
    </row>
    <row r="93" spans="1:12" s="8" customFormat="1" ht="15" customHeight="1">
      <c r="A93" s="6">
        <v>29</v>
      </c>
      <c r="B93" s="108" t="s">
        <v>756</v>
      </c>
      <c r="C93" s="109" t="s">
        <v>757</v>
      </c>
      <c r="D93" s="110" t="s">
        <v>249</v>
      </c>
      <c r="E93" s="107" t="s">
        <v>724</v>
      </c>
      <c r="F93" s="112">
        <v>8.49</v>
      </c>
      <c r="G93" s="111">
        <v>85</v>
      </c>
      <c r="H93" s="83" t="str">
        <f t="shared" si="10"/>
        <v>475.000</v>
      </c>
      <c r="I93" s="84">
        <f t="shared" si="11"/>
        <v>2375000</v>
      </c>
      <c r="J93" s="153" t="s">
        <v>816</v>
      </c>
      <c r="K93" s="85"/>
      <c r="L93" s="82"/>
    </row>
    <row r="94" spans="1:12" s="8" customFormat="1" ht="15" customHeight="1">
      <c r="A94" s="6">
        <v>30</v>
      </c>
      <c r="B94" s="108" t="s">
        <v>758</v>
      </c>
      <c r="C94" s="109" t="s">
        <v>759</v>
      </c>
      <c r="D94" s="110" t="s">
        <v>132</v>
      </c>
      <c r="E94" s="107" t="s">
        <v>724</v>
      </c>
      <c r="F94" s="112">
        <v>7.8</v>
      </c>
      <c r="G94" s="111">
        <v>86</v>
      </c>
      <c r="H94" s="83" t="str">
        <f t="shared" si="10"/>
        <v>300.000</v>
      </c>
      <c r="I94" s="84">
        <f t="shared" si="11"/>
        <v>1500000</v>
      </c>
      <c r="J94" s="153" t="s">
        <v>816</v>
      </c>
      <c r="K94" s="85"/>
      <c r="L94" s="82"/>
    </row>
    <row r="95" spans="1:12" s="8" customFormat="1" ht="15" customHeight="1">
      <c r="A95" s="6">
        <v>31</v>
      </c>
      <c r="B95" s="108" t="s">
        <v>760</v>
      </c>
      <c r="C95" s="109" t="s">
        <v>226</v>
      </c>
      <c r="D95" s="110" t="s">
        <v>98</v>
      </c>
      <c r="E95" s="107" t="s">
        <v>724</v>
      </c>
      <c r="F95" s="112">
        <v>7.43</v>
      </c>
      <c r="G95" s="111">
        <v>73</v>
      </c>
      <c r="H95" s="83" t="str">
        <f t="shared" si="10"/>
        <v>300.000</v>
      </c>
      <c r="I95" s="84">
        <f t="shared" si="11"/>
        <v>1500000</v>
      </c>
      <c r="J95" s="153" t="s">
        <v>816</v>
      </c>
      <c r="K95" s="85"/>
      <c r="L95" s="82"/>
    </row>
    <row r="96" spans="1:12" s="8" customFormat="1" ht="15" customHeight="1">
      <c r="A96" s="6">
        <v>32</v>
      </c>
      <c r="B96" s="108" t="s">
        <v>761</v>
      </c>
      <c r="C96" s="109" t="s">
        <v>762</v>
      </c>
      <c r="D96" s="110" t="s">
        <v>89</v>
      </c>
      <c r="E96" s="107" t="s">
        <v>724</v>
      </c>
      <c r="F96" s="112">
        <v>7.31</v>
      </c>
      <c r="G96" s="111">
        <v>72</v>
      </c>
      <c r="H96" s="83" t="str">
        <f t="shared" si="10"/>
        <v>300.000</v>
      </c>
      <c r="I96" s="84">
        <f t="shared" si="11"/>
        <v>1500000</v>
      </c>
      <c r="J96" s="153" t="s">
        <v>816</v>
      </c>
      <c r="K96" s="85"/>
      <c r="L96" s="82"/>
    </row>
    <row r="97" spans="1:12" s="8" customFormat="1" ht="15" customHeight="1">
      <c r="A97" s="6">
        <v>33</v>
      </c>
      <c r="B97" s="108" t="s">
        <v>763</v>
      </c>
      <c r="C97" s="109" t="s">
        <v>259</v>
      </c>
      <c r="D97" s="110" t="s">
        <v>89</v>
      </c>
      <c r="E97" s="107" t="s">
        <v>724</v>
      </c>
      <c r="F97" s="112">
        <v>8.3800000000000008</v>
      </c>
      <c r="G97" s="111">
        <v>83</v>
      </c>
      <c r="H97" s="83" t="str">
        <f t="shared" si="10"/>
        <v>475.000</v>
      </c>
      <c r="I97" s="84">
        <f t="shared" si="11"/>
        <v>2375000</v>
      </c>
      <c r="J97" s="153" t="s">
        <v>816</v>
      </c>
      <c r="K97" s="85"/>
      <c r="L97" s="82"/>
    </row>
    <row r="98" spans="1:12" s="8" customFormat="1" ht="15" customHeight="1">
      <c r="A98" s="6">
        <v>34</v>
      </c>
      <c r="B98" s="108" t="s">
        <v>764</v>
      </c>
      <c r="C98" s="109" t="s">
        <v>765</v>
      </c>
      <c r="D98" s="110" t="s">
        <v>766</v>
      </c>
      <c r="E98" s="107" t="s">
        <v>724</v>
      </c>
      <c r="F98" s="112">
        <v>7.93</v>
      </c>
      <c r="G98" s="111">
        <v>81</v>
      </c>
      <c r="H98" s="83" t="str">
        <f t="shared" si="10"/>
        <v>300.000</v>
      </c>
      <c r="I98" s="84">
        <f t="shared" si="11"/>
        <v>1500000</v>
      </c>
      <c r="J98" s="153" t="s">
        <v>816</v>
      </c>
      <c r="K98" s="85"/>
      <c r="L98" s="82"/>
    </row>
    <row r="99" spans="1:12" s="8" customFormat="1" ht="15" customHeight="1">
      <c r="A99" s="6">
        <v>35</v>
      </c>
      <c r="B99" s="108" t="s">
        <v>767</v>
      </c>
      <c r="C99" s="109" t="s">
        <v>250</v>
      </c>
      <c r="D99" s="110" t="s">
        <v>103</v>
      </c>
      <c r="E99" s="107" t="s">
        <v>768</v>
      </c>
      <c r="F99" s="112">
        <v>7.59</v>
      </c>
      <c r="G99" s="111">
        <v>70</v>
      </c>
      <c r="H99" s="83" t="str">
        <f t="shared" si="10"/>
        <v>300.000</v>
      </c>
      <c r="I99" s="84">
        <f t="shared" si="11"/>
        <v>1500000</v>
      </c>
      <c r="J99" s="153" t="s">
        <v>816</v>
      </c>
      <c r="K99" s="85"/>
      <c r="L99" s="82"/>
    </row>
    <row r="100" spans="1:12" s="8" customFormat="1" ht="15" customHeight="1">
      <c r="A100" s="6">
        <v>36</v>
      </c>
      <c r="B100" s="108" t="s">
        <v>769</v>
      </c>
      <c r="C100" s="109" t="s">
        <v>93</v>
      </c>
      <c r="D100" s="110" t="s">
        <v>249</v>
      </c>
      <c r="E100" s="107" t="s">
        <v>768</v>
      </c>
      <c r="F100" s="112">
        <v>7.04</v>
      </c>
      <c r="G100" s="111">
        <v>73</v>
      </c>
      <c r="H100" s="83" t="str">
        <f t="shared" si="10"/>
        <v>300.000</v>
      </c>
      <c r="I100" s="84">
        <f t="shared" si="11"/>
        <v>1500000</v>
      </c>
      <c r="J100" s="153" t="s">
        <v>816</v>
      </c>
      <c r="K100" s="85"/>
      <c r="L100" s="82"/>
    </row>
    <row r="101" spans="1:12" s="8" customFormat="1" ht="15" customHeight="1">
      <c r="A101" s="6">
        <v>37</v>
      </c>
      <c r="B101" s="108" t="s">
        <v>770</v>
      </c>
      <c r="C101" s="109" t="s">
        <v>81</v>
      </c>
      <c r="D101" s="110" t="s">
        <v>270</v>
      </c>
      <c r="E101" s="107" t="s">
        <v>771</v>
      </c>
      <c r="F101" s="112">
        <v>8.06</v>
      </c>
      <c r="G101" s="111">
        <v>71</v>
      </c>
      <c r="H101" s="83" t="str">
        <f t="shared" si="10"/>
        <v>300.000</v>
      </c>
      <c r="I101" s="84">
        <f t="shared" si="11"/>
        <v>1500000</v>
      </c>
      <c r="J101" s="153" t="s">
        <v>816</v>
      </c>
      <c r="K101" s="85"/>
      <c r="L101" s="157"/>
    </row>
    <row r="102" spans="1:12" s="8" customFormat="1" ht="15" customHeight="1">
      <c r="A102" s="6">
        <v>38</v>
      </c>
      <c r="B102" s="108" t="s">
        <v>772</v>
      </c>
      <c r="C102" s="109" t="s">
        <v>773</v>
      </c>
      <c r="D102" s="110" t="s">
        <v>249</v>
      </c>
      <c r="E102" s="107" t="s">
        <v>771</v>
      </c>
      <c r="F102" s="112">
        <v>7.69</v>
      </c>
      <c r="G102" s="111">
        <v>75</v>
      </c>
      <c r="H102" s="83" t="str">
        <f t="shared" si="10"/>
        <v>300.000</v>
      </c>
      <c r="I102" s="84">
        <f t="shared" si="11"/>
        <v>1500000</v>
      </c>
      <c r="J102" s="153" t="s">
        <v>816</v>
      </c>
      <c r="K102" s="85"/>
      <c r="L102" s="98"/>
    </row>
    <row r="103" spans="1:12" s="8" customFormat="1" ht="15" customHeight="1">
      <c r="A103" s="6">
        <v>39</v>
      </c>
      <c r="B103" s="108" t="s">
        <v>774</v>
      </c>
      <c r="C103" s="109" t="s">
        <v>775</v>
      </c>
      <c r="D103" s="110" t="s">
        <v>695</v>
      </c>
      <c r="E103" s="107" t="s">
        <v>776</v>
      </c>
      <c r="F103" s="112">
        <v>7.23</v>
      </c>
      <c r="G103" s="111">
        <v>94</v>
      </c>
      <c r="H103" s="83" t="str">
        <f t="shared" si="10"/>
        <v>300.000</v>
      </c>
      <c r="I103" s="84">
        <f t="shared" si="11"/>
        <v>1500000</v>
      </c>
      <c r="J103" s="153" t="s">
        <v>816</v>
      </c>
      <c r="K103" s="85"/>
      <c r="L103" s="82"/>
    </row>
    <row r="104" spans="1:12" s="8" customFormat="1" ht="15" customHeight="1">
      <c r="A104" s="6">
        <v>40</v>
      </c>
      <c r="B104" s="108" t="s">
        <v>777</v>
      </c>
      <c r="C104" s="109" t="s">
        <v>575</v>
      </c>
      <c r="D104" s="110" t="s">
        <v>82</v>
      </c>
      <c r="E104" s="107" t="s">
        <v>278</v>
      </c>
      <c r="F104" s="112">
        <v>7.7</v>
      </c>
      <c r="G104" s="111">
        <v>87</v>
      </c>
      <c r="H104" s="83" t="str">
        <f t="shared" si="10"/>
        <v>300.000</v>
      </c>
      <c r="I104" s="84">
        <f t="shared" si="11"/>
        <v>1500000</v>
      </c>
      <c r="J104" s="153" t="s">
        <v>816</v>
      </c>
      <c r="K104" s="85"/>
      <c r="L104" s="82"/>
    </row>
    <row r="105" spans="1:12" s="8" customFormat="1" ht="15" customHeight="1">
      <c r="A105" s="6">
        <v>41</v>
      </c>
      <c r="B105" s="108" t="s">
        <v>276</v>
      </c>
      <c r="C105" s="109" t="s">
        <v>277</v>
      </c>
      <c r="D105" s="110" t="s">
        <v>96</v>
      </c>
      <c r="E105" s="107" t="s">
        <v>278</v>
      </c>
      <c r="F105" s="112">
        <v>7.55</v>
      </c>
      <c r="G105" s="111">
        <v>85</v>
      </c>
      <c r="H105" s="83" t="str">
        <f t="shared" si="10"/>
        <v>300.000</v>
      </c>
      <c r="I105" s="84">
        <f t="shared" si="11"/>
        <v>1500000</v>
      </c>
      <c r="J105" s="153" t="s">
        <v>816</v>
      </c>
      <c r="K105" s="85"/>
      <c r="L105" s="82"/>
    </row>
    <row r="106" spans="1:12" s="8" customFormat="1" ht="15" customHeight="1">
      <c r="A106" s="6">
        <v>42</v>
      </c>
      <c r="B106" s="108" t="s">
        <v>279</v>
      </c>
      <c r="C106" s="109" t="s">
        <v>280</v>
      </c>
      <c r="D106" s="110" t="s">
        <v>132</v>
      </c>
      <c r="E106" s="107" t="s">
        <v>278</v>
      </c>
      <c r="F106" s="112">
        <v>7.68</v>
      </c>
      <c r="G106" s="111">
        <v>74</v>
      </c>
      <c r="H106" s="83" t="str">
        <f t="shared" si="10"/>
        <v>300.000</v>
      </c>
      <c r="I106" s="84">
        <f t="shared" si="11"/>
        <v>1500000</v>
      </c>
      <c r="J106" s="153" t="s">
        <v>816</v>
      </c>
      <c r="K106" s="85"/>
      <c r="L106" s="82"/>
    </row>
    <row r="107" spans="1:12" s="8" customFormat="1" ht="15" customHeight="1">
      <c r="A107" s="6">
        <v>43</v>
      </c>
      <c r="B107" s="108" t="s">
        <v>281</v>
      </c>
      <c r="C107" s="109" t="s">
        <v>282</v>
      </c>
      <c r="D107" s="110" t="s">
        <v>89</v>
      </c>
      <c r="E107" s="107" t="s">
        <v>278</v>
      </c>
      <c r="F107" s="112">
        <v>7.56</v>
      </c>
      <c r="G107" s="111">
        <v>73</v>
      </c>
      <c r="H107" s="83" t="str">
        <f t="shared" si="10"/>
        <v>300.000</v>
      </c>
      <c r="I107" s="84">
        <f t="shared" si="11"/>
        <v>1500000</v>
      </c>
      <c r="J107" s="153" t="s">
        <v>816</v>
      </c>
      <c r="K107" s="85"/>
      <c r="L107" s="82"/>
    </row>
  </sheetData>
  <sortState ref="A37:N53">
    <sortCondition descending="1" ref="F37:F53"/>
  </sortState>
  <mergeCells count="24">
    <mergeCell ref="A1:E1"/>
    <mergeCell ref="F1:K1"/>
    <mergeCell ref="A2:E2"/>
    <mergeCell ref="F2:K2"/>
    <mergeCell ref="A6:K6"/>
    <mergeCell ref="A3:E3"/>
    <mergeCell ref="F3:K3"/>
    <mergeCell ref="A4:E4"/>
    <mergeCell ref="A5:K5"/>
    <mergeCell ref="A45:D45"/>
    <mergeCell ref="E45:H45"/>
    <mergeCell ref="I45:K45"/>
    <mergeCell ref="A40:D40"/>
    <mergeCell ref="E40:H40"/>
    <mergeCell ref="I40:J40"/>
    <mergeCell ref="A42:D42"/>
    <mergeCell ref="E42:H42"/>
    <mergeCell ref="I42:J42"/>
    <mergeCell ref="A38:K38"/>
    <mergeCell ref="E37:H37"/>
    <mergeCell ref="A7:K7"/>
    <mergeCell ref="C9:D9"/>
    <mergeCell ref="J37:K37"/>
    <mergeCell ref="A37:C37"/>
  </mergeCells>
  <phoneticPr fontId="3" type="noConversion"/>
  <conditionalFormatting sqref="I65:I107 I10:I27">
    <cfRule type="cellIs" dxfId="67" priority="55" stopIfTrue="1" operator="equal">
      <formula>2375000</formula>
    </cfRule>
    <cfRule type="cellIs" dxfId="66" priority="56" stopIfTrue="1" operator="equal">
      <formula>2750000</formula>
    </cfRule>
  </conditionalFormatting>
  <conditionalFormatting sqref="I28:I36">
    <cfRule type="cellIs" dxfId="65" priority="23" stopIfTrue="1" operator="equal">
      <formula>2375000</formula>
    </cfRule>
    <cfRule type="cellIs" dxfId="64" priority="24" stopIfTrue="1" operator="equal">
      <formula>2750000</formula>
    </cfRule>
  </conditionalFormatting>
  <conditionalFormatting sqref="F65:F107">
    <cfRule type="cellIs" dxfId="63" priority="20" stopIfTrue="1" operator="lessThan">
      <formula>3</formula>
    </cfRule>
    <cfRule type="cellIs" dxfId="62" priority="21" stopIfTrue="1" operator="lessThan">
      <formula>5</formula>
    </cfRule>
    <cfRule type="cellIs" dxfId="61" priority="22" stopIfTrue="1" operator="notBetween">
      <formula>7</formula>
      <formula>"&lt;7"</formula>
    </cfRule>
  </conditionalFormatting>
  <conditionalFormatting sqref="G65:G107">
    <cfRule type="cellIs" dxfId="60" priority="17" stopIfTrue="1" operator="lessThan">
      <formula>30</formula>
    </cfRule>
    <cfRule type="cellIs" dxfId="59" priority="18" stopIfTrue="1" operator="lessThan">
      <formula>50</formula>
    </cfRule>
    <cfRule type="cellIs" dxfId="58" priority="19" stopIfTrue="1" operator="notBetween">
      <formula>70</formula>
      <formula>"&lt;70"</formula>
    </cfRule>
  </conditionalFormatting>
  <conditionalFormatting sqref="F10:F36">
    <cfRule type="cellIs" dxfId="57" priority="14" stopIfTrue="1" operator="lessThan">
      <formula>3</formula>
    </cfRule>
    <cfRule type="cellIs" dxfId="56" priority="15" stopIfTrue="1" operator="lessThan">
      <formula>5</formula>
    </cfRule>
    <cfRule type="cellIs" dxfId="55" priority="16" stopIfTrue="1" operator="notBetween">
      <formula>7</formula>
      <formula>"&lt;7"</formula>
    </cfRule>
  </conditionalFormatting>
  <conditionalFormatting sqref="G10:G36">
    <cfRule type="cellIs" dxfId="54" priority="11" stopIfTrue="1" operator="lessThan">
      <formula>30</formula>
    </cfRule>
    <cfRule type="cellIs" dxfId="53" priority="12" stopIfTrue="1" operator="lessThan">
      <formula>50</formula>
    </cfRule>
    <cfRule type="cellIs" dxfId="52" priority="13" stopIfTrue="1" operator="notBetween">
      <formula>70</formula>
      <formula>"&lt;70"</formula>
    </cfRule>
  </conditionalFormatting>
  <conditionalFormatting sqref="I54:I63">
    <cfRule type="cellIs" dxfId="51" priority="9" stopIfTrue="1" operator="equal">
      <formula>2375000</formula>
    </cfRule>
    <cfRule type="cellIs" dxfId="50" priority="10" stopIfTrue="1" operator="equal">
      <formula>2750000</formula>
    </cfRule>
  </conditionalFormatting>
  <conditionalFormatting sqref="I47:I53">
    <cfRule type="cellIs" dxfId="49" priority="7" stopIfTrue="1" operator="equal">
      <formula>2375000</formula>
    </cfRule>
    <cfRule type="cellIs" dxfId="48" priority="8" stopIfTrue="1" operator="equal">
      <formula>2750000</formula>
    </cfRule>
  </conditionalFormatting>
  <conditionalFormatting sqref="F47:F63">
    <cfRule type="cellIs" dxfId="47" priority="4" stopIfTrue="1" operator="lessThan">
      <formula>3</formula>
    </cfRule>
    <cfRule type="cellIs" dxfId="46" priority="5" stopIfTrue="1" operator="lessThan">
      <formula>5</formula>
    </cfRule>
    <cfRule type="cellIs" dxfId="45" priority="6" stopIfTrue="1" operator="notBetween">
      <formula>7</formula>
      <formula>"&lt;7"</formula>
    </cfRule>
  </conditionalFormatting>
  <conditionalFormatting sqref="G47:G63">
    <cfRule type="cellIs" dxfId="44" priority="1" stopIfTrue="1" operator="lessThan">
      <formula>30</formula>
    </cfRule>
    <cfRule type="cellIs" dxfId="43" priority="2" stopIfTrue="1" operator="lessThan">
      <formula>50</formula>
    </cfRule>
    <cfRule type="cellIs" dxfId="42" priority="3" stopIfTrue="1" operator="notBetween">
      <formula>70</formula>
      <formula>"&lt;70"</formula>
    </cfRule>
  </conditionalFormatting>
  <pageMargins left="0.78740157480314965" right="0.23622047244094491" top="0.47244094488188981" bottom="0.47244094488188981" header="0" footer="0.23622047244094491"/>
  <pageSetup paperSize="9" scale="95" orientation="portrait" horizontalDpi="300" verticalDpi="300" r:id="rId1"/>
  <headerFooter alignWithMargins="0">
    <oddFooter>&amp;L&amp;"Times New Roman,Regular"&amp;8&amp;Z&amp;F&amp;R&amp;"Times New Roman,Regular"&amp;10&amp;P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3"/>
  <sheetViews>
    <sheetView view="pageBreakPreview" zoomScaleNormal="100" workbookViewId="0">
      <selection activeCell="I43" sqref="I43:I78"/>
    </sheetView>
  </sheetViews>
  <sheetFormatPr defaultRowHeight="15"/>
  <cols>
    <col min="1" max="1" width="4.625" style="2" customWidth="1"/>
    <col min="2" max="2" width="8.625" style="2" customWidth="1"/>
    <col min="3" max="3" width="15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5.625" style="2" customWidth="1"/>
    <col min="11" max="11" width="7.25" style="2" hidden="1" customWidth="1"/>
    <col min="12" max="12" width="3.625" style="16" customWidth="1"/>
    <col min="13" max="16384" width="9" style="2"/>
  </cols>
  <sheetData>
    <row r="1" spans="1:12" ht="18" customHeight="1">
      <c r="A1" s="233" t="s">
        <v>66</v>
      </c>
      <c r="B1" s="233"/>
      <c r="C1" s="233"/>
      <c r="D1" s="233"/>
      <c r="E1" s="233"/>
      <c r="F1" s="226" t="s">
        <v>5</v>
      </c>
      <c r="G1" s="226"/>
      <c r="H1" s="226"/>
      <c r="I1" s="226"/>
      <c r="J1" s="226"/>
      <c r="K1" s="226"/>
      <c r="L1" s="21"/>
    </row>
    <row r="2" spans="1:12" ht="18" customHeight="1">
      <c r="A2" s="226" t="s">
        <v>164</v>
      </c>
      <c r="B2" s="226"/>
      <c r="C2" s="226"/>
      <c r="D2" s="226"/>
      <c r="E2" s="226"/>
      <c r="F2" s="234" t="s">
        <v>6</v>
      </c>
      <c r="G2" s="234"/>
      <c r="H2" s="234"/>
      <c r="I2" s="234"/>
      <c r="J2" s="234"/>
      <c r="K2" s="234"/>
      <c r="L2" s="21"/>
    </row>
    <row r="3" spans="1:12" ht="18" customHeight="1">
      <c r="A3" s="226" t="s">
        <v>165</v>
      </c>
      <c r="B3" s="226"/>
      <c r="C3" s="226"/>
      <c r="D3" s="226"/>
      <c r="E3" s="226"/>
      <c r="F3" s="227"/>
      <c r="G3" s="227"/>
      <c r="H3" s="228"/>
      <c r="I3" s="228"/>
      <c r="J3" s="228"/>
      <c r="K3" s="228"/>
      <c r="L3" s="21"/>
    </row>
    <row r="4" spans="1:12" s="33" customFormat="1" ht="18" customHeight="1">
      <c r="A4" s="229"/>
      <c r="B4" s="229"/>
      <c r="C4" s="230"/>
      <c r="D4" s="230"/>
      <c r="E4" s="230"/>
      <c r="L4" s="34"/>
    </row>
    <row r="5" spans="1:12" ht="50.1" customHeight="1">
      <c r="A5" s="231" t="s">
        <v>1339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1"/>
    </row>
    <row r="6" spans="1:12" s="8" customFormat="1" ht="24.95" customHeight="1">
      <c r="A6" s="239" t="s">
        <v>314</v>
      </c>
      <c r="B6" s="239"/>
      <c r="C6" s="239"/>
      <c r="D6" s="239"/>
      <c r="E6" s="239"/>
      <c r="F6" s="239"/>
      <c r="G6" s="239"/>
      <c r="H6" s="239"/>
      <c r="I6" s="239"/>
      <c r="J6" s="239"/>
      <c r="K6" s="239"/>
      <c r="L6" s="27"/>
    </row>
    <row r="7" spans="1:12" ht="35.1" customHeight="1">
      <c r="A7" s="240" t="s">
        <v>1412</v>
      </c>
      <c r="B7" s="240"/>
      <c r="C7" s="241"/>
      <c r="D7" s="241"/>
      <c r="E7" s="241"/>
      <c r="F7" s="241"/>
      <c r="G7" s="241"/>
      <c r="H7" s="241"/>
      <c r="I7" s="241"/>
      <c r="J7" s="241"/>
      <c r="K7" s="241"/>
    </row>
    <row r="8" spans="1:12" s="8" customFormat="1" ht="15" customHeight="1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7"/>
    </row>
    <row r="9" spans="1:12" s="8" customFormat="1" ht="35.1" customHeight="1">
      <c r="A9" s="3" t="s">
        <v>0</v>
      </c>
      <c r="B9" s="3" t="s">
        <v>52</v>
      </c>
      <c r="C9" s="242" t="s">
        <v>7</v>
      </c>
      <c r="D9" s="242"/>
      <c r="E9" s="4" t="s">
        <v>8</v>
      </c>
      <c r="F9" s="35" t="s">
        <v>14</v>
      </c>
      <c r="G9" s="5" t="s">
        <v>1</v>
      </c>
      <c r="H9" s="3" t="s">
        <v>9</v>
      </c>
      <c r="I9" s="5" t="s">
        <v>11</v>
      </c>
      <c r="J9" s="5" t="s">
        <v>10</v>
      </c>
      <c r="K9" s="3" t="s">
        <v>2</v>
      </c>
      <c r="L9" s="5" t="s">
        <v>13</v>
      </c>
    </row>
    <row r="10" spans="1:12" s="8" customFormat="1" ht="17.100000000000001" customHeight="1">
      <c r="A10" s="6">
        <v>1</v>
      </c>
      <c r="B10" s="108" t="s">
        <v>397</v>
      </c>
      <c r="C10" s="109" t="s">
        <v>398</v>
      </c>
      <c r="D10" s="110" t="s">
        <v>399</v>
      </c>
      <c r="E10" s="107" t="s">
        <v>400</v>
      </c>
      <c r="F10" s="112">
        <v>9</v>
      </c>
      <c r="G10" s="111">
        <v>100</v>
      </c>
      <c r="H10" s="83" t="str">
        <f t="shared" ref="H10:H41" si="0">IF(AND(F10&gt;=9,G10&gt;=90),"550.000",IF(AND(F10&gt;=8,G10&gt;=80),"475.000",IF(AND(F10&gt;=7,G10&gt;=70),"300.000"," ")))</f>
        <v>550.000</v>
      </c>
      <c r="I10" s="84">
        <f t="shared" ref="I10:I41" si="1">H10*5</f>
        <v>2750000</v>
      </c>
      <c r="J10" s="158"/>
      <c r="K10" s="85"/>
      <c r="L10" s="115" t="s">
        <v>70</v>
      </c>
    </row>
    <row r="11" spans="1:12" s="8" customFormat="1" ht="17.100000000000001" customHeight="1">
      <c r="A11" s="6">
        <v>2</v>
      </c>
      <c r="B11" s="108" t="s">
        <v>863</v>
      </c>
      <c r="C11" s="109" t="s">
        <v>81</v>
      </c>
      <c r="D11" s="110" t="s">
        <v>345</v>
      </c>
      <c r="E11" s="107" t="s">
        <v>335</v>
      </c>
      <c r="F11" s="112">
        <v>9</v>
      </c>
      <c r="G11" s="111">
        <v>90</v>
      </c>
      <c r="H11" s="83" t="str">
        <f t="shared" si="0"/>
        <v>550.000</v>
      </c>
      <c r="I11" s="84">
        <f t="shared" si="1"/>
        <v>2750000</v>
      </c>
      <c r="J11" s="158"/>
      <c r="K11" s="85"/>
      <c r="L11" s="98"/>
    </row>
    <row r="12" spans="1:12" s="8" customFormat="1" ht="17.100000000000001" customHeight="1">
      <c r="A12" s="6">
        <v>3</v>
      </c>
      <c r="B12" s="108" t="s">
        <v>873</v>
      </c>
      <c r="C12" s="109" t="s">
        <v>874</v>
      </c>
      <c r="D12" s="110" t="s">
        <v>875</v>
      </c>
      <c r="E12" s="107" t="s">
        <v>335</v>
      </c>
      <c r="F12" s="112">
        <v>9.34</v>
      </c>
      <c r="G12" s="111">
        <v>96</v>
      </c>
      <c r="H12" s="83" t="str">
        <f t="shared" si="0"/>
        <v>550.000</v>
      </c>
      <c r="I12" s="84">
        <f t="shared" si="1"/>
        <v>2750000</v>
      </c>
      <c r="J12" s="154"/>
      <c r="K12" s="85"/>
      <c r="L12" s="184"/>
    </row>
    <row r="13" spans="1:12" s="8" customFormat="1" ht="17.100000000000001" customHeight="1">
      <c r="A13" s="6">
        <v>4</v>
      </c>
      <c r="B13" s="108" t="s">
        <v>876</v>
      </c>
      <c r="C13" s="109" t="s">
        <v>815</v>
      </c>
      <c r="D13" s="110" t="s">
        <v>316</v>
      </c>
      <c r="E13" s="107" t="s">
        <v>335</v>
      </c>
      <c r="F13" s="112">
        <v>9</v>
      </c>
      <c r="G13" s="111">
        <v>92</v>
      </c>
      <c r="H13" s="83" t="str">
        <f t="shared" si="0"/>
        <v>550.000</v>
      </c>
      <c r="I13" s="84">
        <f t="shared" si="1"/>
        <v>2750000</v>
      </c>
      <c r="J13" s="142"/>
      <c r="K13" s="85"/>
      <c r="L13" s="184"/>
    </row>
    <row r="14" spans="1:12" s="8" customFormat="1" ht="17.100000000000001" customHeight="1">
      <c r="A14" s="6">
        <v>5</v>
      </c>
      <c r="B14" s="108" t="s">
        <v>877</v>
      </c>
      <c r="C14" s="109" t="s">
        <v>306</v>
      </c>
      <c r="D14" s="110" t="s">
        <v>468</v>
      </c>
      <c r="E14" s="107" t="s">
        <v>335</v>
      </c>
      <c r="F14" s="112">
        <v>9</v>
      </c>
      <c r="G14" s="111">
        <v>90</v>
      </c>
      <c r="H14" s="83" t="str">
        <f t="shared" si="0"/>
        <v>550.000</v>
      </c>
      <c r="I14" s="84">
        <f t="shared" si="1"/>
        <v>2750000</v>
      </c>
      <c r="J14" s="158"/>
      <c r="K14" s="85"/>
      <c r="L14" s="82"/>
    </row>
    <row r="15" spans="1:12" s="8" customFormat="1" ht="17.100000000000001" customHeight="1">
      <c r="A15" s="6">
        <v>6</v>
      </c>
      <c r="B15" s="108" t="s">
        <v>878</v>
      </c>
      <c r="C15" s="109" t="s">
        <v>140</v>
      </c>
      <c r="D15" s="110" t="s">
        <v>152</v>
      </c>
      <c r="E15" s="107" t="s">
        <v>335</v>
      </c>
      <c r="F15" s="112">
        <v>9</v>
      </c>
      <c r="G15" s="111">
        <v>92</v>
      </c>
      <c r="H15" s="83" t="str">
        <f t="shared" si="0"/>
        <v>550.000</v>
      </c>
      <c r="I15" s="84">
        <f t="shared" si="1"/>
        <v>2750000</v>
      </c>
      <c r="J15" s="158"/>
      <c r="K15" s="85"/>
      <c r="L15" s="82"/>
    </row>
    <row r="16" spans="1:12" s="8" customFormat="1" ht="17.100000000000001" customHeight="1">
      <c r="A16" s="6">
        <v>7</v>
      </c>
      <c r="B16" s="108" t="s">
        <v>881</v>
      </c>
      <c r="C16" s="109" t="s">
        <v>256</v>
      </c>
      <c r="D16" s="110" t="s">
        <v>84</v>
      </c>
      <c r="E16" s="107" t="s">
        <v>335</v>
      </c>
      <c r="F16" s="112">
        <v>9</v>
      </c>
      <c r="G16" s="111">
        <v>92</v>
      </c>
      <c r="H16" s="83" t="str">
        <f t="shared" si="0"/>
        <v>550.000</v>
      </c>
      <c r="I16" s="84">
        <f t="shared" si="1"/>
        <v>2750000</v>
      </c>
      <c r="J16" s="158"/>
      <c r="K16" s="85"/>
      <c r="L16" s="138"/>
    </row>
    <row r="17" spans="1:12" s="8" customFormat="1" ht="17.100000000000001" customHeight="1">
      <c r="A17" s="6">
        <v>8</v>
      </c>
      <c r="B17" s="108" t="s">
        <v>882</v>
      </c>
      <c r="C17" s="109" t="s">
        <v>862</v>
      </c>
      <c r="D17" s="110" t="s">
        <v>359</v>
      </c>
      <c r="E17" s="107" t="s">
        <v>335</v>
      </c>
      <c r="F17" s="112">
        <v>9</v>
      </c>
      <c r="G17" s="111">
        <v>92</v>
      </c>
      <c r="H17" s="83" t="str">
        <f t="shared" si="0"/>
        <v>550.000</v>
      </c>
      <c r="I17" s="84">
        <f t="shared" si="1"/>
        <v>2750000</v>
      </c>
      <c r="J17" s="158"/>
      <c r="K17" s="85"/>
      <c r="L17" s="138"/>
    </row>
    <row r="18" spans="1:12" s="8" customFormat="1" ht="17.100000000000001" customHeight="1">
      <c r="A18" s="6">
        <v>9</v>
      </c>
      <c r="B18" s="108" t="s">
        <v>883</v>
      </c>
      <c r="C18" s="109" t="s">
        <v>884</v>
      </c>
      <c r="D18" s="110" t="s">
        <v>169</v>
      </c>
      <c r="E18" s="107" t="s">
        <v>335</v>
      </c>
      <c r="F18" s="112">
        <v>9</v>
      </c>
      <c r="G18" s="111">
        <v>90</v>
      </c>
      <c r="H18" s="83" t="str">
        <f t="shared" si="0"/>
        <v>550.000</v>
      </c>
      <c r="I18" s="84">
        <f t="shared" si="1"/>
        <v>2750000</v>
      </c>
      <c r="J18" s="142"/>
      <c r="K18" s="85"/>
      <c r="L18" s="138"/>
    </row>
    <row r="19" spans="1:12" s="8" customFormat="1" ht="17.100000000000001" customHeight="1">
      <c r="A19" s="6">
        <v>10</v>
      </c>
      <c r="B19" s="108" t="s">
        <v>336</v>
      </c>
      <c r="C19" s="109" t="s">
        <v>337</v>
      </c>
      <c r="D19" s="110" t="s">
        <v>264</v>
      </c>
      <c r="E19" s="107" t="s">
        <v>335</v>
      </c>
      <c r="F19" s="112">
        <v>9</v>
      </c>
      <c r="G19" s="111">
        <v>90</v>
      </c>
      <c r="H19" s="83" t="str">
        <f t="shared" si="0"/>
        <v>550.000</v>
      </c>
      <c r="I19" s="84">
        <f t="shared" si="1"/>
        <v>2750000</v>
      </c>
      <c r="J19" s="158"/>
      <c r="K19" s="85"/>
      <c r="L19" s="7"/>
    </row>
    <row r="20" spans="1:12" s="8" customFormat="1" ht="17.100000000000001" customHeight="1">
      <c r="A20" s="6">
        <v>11</v>
      </c>
      <c r="B20" s="108" t="s">
        <v>361</v>
      </c>
      <c r="C20" s="109" t="s">
        <v>292</v>
      </c>
      <c r="D20" s="110" t="s">
        <v>362</v>
      </c>
      <c r="E20" s="107" t="s">
        <v>363</v>
      </c>
      <c r="F20" s="112">
        <v>8.11</v>
      </c>
      <c r="G20" s="111">
        <v>80</v>
      </c>
      <c r="H20" s="83" t="str">
        <f t="shared" si="0"/>
        <v>475.000</v>
      </c>
      <c r="I20" s="84">
        <f t="shared" si="1"/>
        <v>2375000</v>
      </c>
      <c r="J20" s="142"/>
      <c r="K20" s="85"/>
      <c r="L20" s="115" t="s">
        <v>70</v>
      </c>
    </row>
    <row r="21" spans="1:12" s="8" customFormat="1" ht="17.100000000000001" customHeight="1">
      <c r="A21" s="6">
        <v>12</v>
      </c>
      <c r="B21" s="108" t="s">
        <v>851</v>
      </c>
      <c r="C21" s="109" t="s">
        <v>852</v>
      </c>
      <c r="D21" s="110" t="s">
        <v>853</v>
      </c>
      <c r="E21" s="107" t="s">
        <v>335</v>
      </c>
      <c r="F21" s="112">
        <v>8</v>
      </c>
      <c r="G21" s="111">
        <v>80</v>
      </c>
      <c r="H21" s="83" t="str">
        <f t="shared" si="0"/>
        <v>475.000</v>
      </c>
      <c r="I21" s="84">
        <f t="shared" si="1"/>
        <v>2375000</v>
      </c>
      <c r="J21" s="158"/>
      <c r="K21" s="85"/>
      <c r="L21" s="82"/>
    </row>
    <row r="22" spans="1:12" s="8" customFormat="1" ht="17.100000000000001" customHeight="1">
      <c r="A22" s="6">
        <v>13</v>
      </c>
      <c r="B22" s="108" t="s">
        <v>854</v>
      </c>
      <c r="C22" s="109" t="s">
        <v>855</v>
      </c>
      <c r="D22" s="110" t="s">
        <v>91</v>
      </c>
      <c r="E22" s="107" t="s">
        <v>335</v>
      </c>
      <c r="F22" s="112">
        <v>8</v>
      </c>
      <c r="G22" s="111">
        <v>83</v>
      </c>
      <c r="H22" s="83" t="str">
        <f t="shared" si="0"/>
        <v>475.000</v>
      </c>
      <c r="I22" s="84">
        <f t="shared" si="1"/>
        <v>2375000</v>
      </c>
      <c r="J22" s="158"/>
      <c r="K22" s="85"/>
      <c r="L22" s="86"/>
    </row>
    <row r="23" spans="1:12" s="8" customFormat="1" ht="17.100000000000001" customHeight="1">
      <c r="A23" s="6">
        <v>14</v>
      </c>
      <c r="B23" s="108" t="s">
        <v>909</v>
      </c>
      <c r="C23" s="109" t="s">
        <v>564</v>
      </c>
      <c r="D23" s="110" t="s">
        <v>782</v>
      </c>
      <c r="E23" s="107" t="s">
        <v>363</v>
      </c>
      <c r="F23" s="112">
        <v>8.4</v>
      </c>
      <c r="G23" s="111">
        <v>100</v>
      </c>
      <c r="H23" s="83" t="str">
        <f t="shared" si="0"/>
        <v>475.000</v>
      </c>
      <c r="I23" s="84">
        <f t="shared" si="1"/>
        <v>2375000</v>
      </c>
      <c r="J23" s="158"/>
      <c r="K23" s="85"/>
      <c r="L23" s="115" t="s">
        <v>70</v>
      </c>
    </row>
    <row r="24" spans="1:12" s="8" customFormat="1" ht="17.100000000000001" customHeight="1">
      <c r="A24" s="6">
        <v>15</v>
      </c>
      <c r="B24" s="108" t="s">
        <v>378</v>
      </c>
      <c r="C24" s="109" t="s">
        <v>379</v>
      </c>
      <c r="D24" s="110" t="s">
        <v>380</v>
      </c>
      <c r="E24" s="107" t="s">
        <v>375</v>
      </c>
      <c r="F24" s="112">
        <v>9.1999999999999993</v>
      </c>
      <c r="G24" s="111">
        <v>80</v>
      </c>
      <c r="H24" s="83" t="str">
        <f t="shared" si="0"/>
        <v>475.000</v>
      </c>
      <c r="I24" s="84">
        <f t="shared" si="1"/>
        <v>2375000</v>
      </c>
      <c r="J24" s="177"/>
      <c r="K24" s="85"/>
      <c r="L24" s="115" t="s">
        <v>70</v>
      </c>
    </row>
    <row r="25" spans="1:12" s="8" customFormat="1" ht="17.100000000000001" customHeight="1">
      <c r="A25" s="6">
        <v>16</v>
      </c>
      <c r="B25" s="108" t="s">
        <v>864</v>
      </c>
      <c r="C25" s="109" t="s">
        <v>865</v>
      </c>
      <c r="D25" s="110" t="s">
        <v>345</v>
      </c>
      <c r="E25" s="107" t="s">
        <v>335</v>
      </c>
      <c r="F25" s="112">
        <v>8.2799999999999994</v>
      </c>
      <c r="G25" s="111">
        <v>80</v>
      </c>
      <c r="H25" s="83" t="str">
        <f t="shared" si="0"/>
        <v>475.000</v>
      </c>
      <c r="I25" s="84">
        <f t="shared" si="1"/>
        <v>2375000</v>
      </c>
      <c r="J25" s="145"/>
      <c r="K25" s="85"/>
      <c r="L25" s="98"/>
    </row>
    <row r="26" spans="1:12" s="8" customFormat="1" ht="17.100000000000001" customHeight="1">
      <c r="A26" s="6">
        <v>17</v>
      </c>
      <c r="B26" s="108" t="s">
        <v>866</v>
      </c>
      <c r="C26" s="109" t="s">
        <v>867</v>
      </c>
      <c r="D26" s="110" t="s">
        <v>156</v>
      </c>
      <c r="E26" s="107" t="s">
        <v>335</v>
      </c>
      <c r="F26" s="112">
        <v>8.64</v>
      </c>
      <c r="G26" s="111">
        <v>85</v>
      </c>
      <c r="H26" s="83" t="str">
        <f t="shared" si="0"/>
        <v>475.000</v>
      </c>
      <c r="I26" s="84">
        <f t="shared" si="1"/>
        <v>2375000</v>
      </c>
      <c r="J26" s="158"/>
      <c r="K26" s="85"/>
      <c r="L26" s="178"/>
    </row>
    <row r="27" spans="1:12" s="8" customFormat="1" ht="17.100000000000001" customHeight="1">
      <c r="A27" s="6">
        <v>18</v>
      </c>
      <c r="B27" s="108" t="s">
        <v>868</v>
      </c>
      <c r="C27" s="109" t="s">
        <v>95</v>
      </c>
      <c r="D27" s="110" t="s">
        <v>354</v>
      </c>
      <c r="E27" s="107" t="s">
        <v>335</v>
      </c>
      <c r="F27" s="112">
        <v>8.34</v>
      </c>
      <c r="G27" s="111">
        <v>83</v>
      </c>
      <c r="H27" s="83" t="str">
        <f t="shared" si="0"/>
        <v>475.000</v>
      </c>
      <c r="I27" s="84">
        <f t="shared" si="1"/>
        <v>2375000</v>
      </c>
      <c r="J27" s="158"/>
      <c r="K27" s="85"/>
      <c r="L27" s="82"/>
    </row>
    <row r="28" spans="1:12" s="8" customFormat="1" ht="17.100000000000001" customHeight="1">
      <c r="A28" s="6">
        <v>19</v>
      </c>
      <c r="B28" s="108" t="s">
        <v>838</v>
      </c>
      <c r="C28" s="109" t="s">
        <v>839</v>
      </c>
      <c r="D28" s="110" t="s">
        <v>840</v>
      </c>
      <c r="E28" s="107" t="s">
        <v>327</v>
      </c>
      <c r="F28" s="112">
        <v>8.4</v>
      </c>
      <c r="G28" s="111">
        <v>80</v>
      </c>
      <c r="H28" s="83" t="str">
        <f t="shared" si="0"/>
        <v>475.000</v>
      </c>
      <c r="I28" s="84">
        <f t="shared" si="1"/>
        <v>2375000</v>
      </c>
      <c r="J28" s="146"/>
      <c r="K28" s="85"/>
      <c r="L28" s="184"/>
    </row>
    <row r="29" spans="1:12" s="8" customFormat="1" ht="17.100000000000001" customHeight="1">
      <c r="A29" s="6">
        <v>20</v>
      </c>
      <c r="B29" s="108" t="s">
        <v>364</v>
      </c>
      <c r="C29" s="109" t="s">
        <v>365</v>
      </c>
      <c r="D29" s="110" t="s">
        <v>145</v>
      </c>
      <c r="E29" s="107" t="s">
        <v>363</v>
      </c>
      <c r="F29" s="112">
        <v>8.82</v>
      </c>
      <c r="G29" s="111">
        <v>96</v>
      </c>
      <c r="H29" s="83" t="str">
        <f t="shared" si="0"/>
        <v>475.000</v>
      </c>
      <c r="I29" s="84">
        <f t="shared" si="1"/>
        <v>2375000</v>
      </c>
      <c r="J29" s="154"/>
      <c r="K29" s="85"/>
      <c r="L29" s="115" t="s">
        <v>70</v>
      </c>
    </row>
    <row r="30" spans="1:12" s="8" customFormat="1" ht="17.100000000000001" customHeight="1">
      <c r="A30" s="6">
        <v>21</v>
      </c>
      <c r="B30" s="108" t="s">
        <v>819</v>
      </c>
      <c r="C30" s="109" t="s">
        <v>262</v>
      </c>
      <c r="D30" s="110" t="s">
        <v>656</v>
      </c>
      <c r="E30" s="107" t="s">
        <v>318</v>
      </c>
      <c r="F30" s="112">
        <v>8.0299999999999994</v>
      </c>
      <c r="G30" s="111">
        <v>96</v>
      </c>
      <c r="H30" s="83" t="str">
        <f t="shared" si="0"/>
        <v>475.000</v>
      </c>
      <c r="I30" s="84">
        <f t="shared" si="1"/>
        <v>2375000</v>
      </c>
      <c r="J30" s="85"/>
      <c r="K30" s="85"/>
      <c r="L30" s="118" t="s">
        <v>70</v>
      </c>
    </row>
    <row r="31" spans="1:12" s="8" customFormat="1" ht="17.100000000000001" customHeight="1">
      <c r="A31" s="6">
        <v>22</v>
      </c>
      <c r="B31" s="108" t="s">
        <v>412</v>
      </c>
      <c r="C31" s="109" t="s">
        <v>413</v>
      </c>
      <c r="D31" s="110" t="s">
        <v>414</v>
      </c>
      <c r="E31" s="107" t="s">
        <v>400</v>
      </c>
      <c r="F31" s="112">
        <v>8.14</v>
      </c>
      <c r="G31" s="111">
        <v>100</v>
      </c>
      <c r="H31" s="83" t="str">
        <f t="shared" si="0"/>
        <v>475.000</v>
      </c>
      <c r="I31" s="84">
        <f t="shared" si="1"/>
        <v>2375000</v>
      </c>
      <c r="J31" s="158"/>
      <c r="K31" s="85"/>
      <c r="L31" s="115" t="s">
        <v>70</v>
      </c>
    </row>
    <row r="32" spans="1:12" s="8" customFormat="1" ht="17.100000000000001" customHeight="1">
      <c r="A32" s="6">
        <v>23</v>
      </c>
      <c r="B32" s="108" t="s">
        <v>879</v>
      </c>
      <c r="C32" s="109" t="s">
        <v>880</v>
      </c>
      <c r="D32" s="110" t="s">
        <v>254</v>
      </c>
      <c r="E32" s="107" t="s">
        <v>335</v>
      </c>
      <c r="F32" s="112">
        <v>8</v>
      </c>
      <c r="G32" s="111">
        <v>82</v>
      </c>
      <c r="H32" s="83" t="str">
        <f t="shared" si="0"/>
        <v>475.000</v>
      </c>
      <c r="I32" s="84">
        <f t="shared" si="1"/>
        <v>2375000</v>
      </c>
      <c r="J32" s="158"/>
      <c r="K32" s="85"/>
      <c r="L32" s="82"/>
    </row>
    <row r="33" spans="1:15" s="8" customFormat="1" ht="17.100000000000001" customHeight="1">
      <c r="A33" s="6">
        <v>24</v>
      </c>
      <c r="B33" s="108" t="s">
        <v>382</v>
      </c>
      <c r="C33" s="109" t="s">
        <v>383</v>
      </c>
      <c r="D33" s="110" t="s">
        <v>384</v>
      </c>
      <c r="E33" s="107" t="s">
        <v>375</v>
      </c>
      <c r="F33" s="112">
        <v>8.24</v>
      </c>
      <c r="G33" s="111">
        <v>82</v>
      </c>
      <c r="H33" s="83" t="str">
        <f t="shared" si="0"/>
        <v>475.000</v>
      </c>
      <c r="I33" s="84">
        <f t="shared" si="1"/>
        <v>2375000</v>
      </c>
      <c r="J33" s="158"/>
      <c r="K33" s="85"/>
      <c r="L33" s="115" t="s">
        <v>70</v>
      </c>
    </row>
    <row r="34" spans="1:15" s="8" customFormat="1" ht="17.100000000000001" customHeight="1">
      <c r="A34" s="6">
        <v>25</v>
      </c>
      <c r="B34" s="108" t="s">
        <v>820</v>
      </c>
      <c r="C34" s="109" t="s">
        <v>821</v>
      </c>
      <c r="D34" s="110" t="s">
        <v>822</v>
      </c>
      <c r="E34" s="107" t="s">
        <v>318</v>
      </c>
      <c r="F34" s="112">
        <v>8.34</v>
      </c>
      <c r="G34" s="111">
        <v>100</v>
      </c>
      <c r="H34" s="83" t="str">
        <f t="shared" si="0"/>
        <v>475.000</v>
      </c>
      <c r="I34" s="84">
        <f t="shared" si="1"/>
        <v>2375000</v>
      </c>
      <c r="J34" s="154"/>
      <c r="K34" s="85"/>
      <c r="L34" s="118" t="s">
        <v>70</v>
      </c>
    </row>
    <row r="35" spans="1:15" s="8" customFormat="1" ht="17.100000000000001" customHeight="1">
      <c r="A35" s="6">
        <v>26</v>
      </c>
      <c r="B35" s="108" t="s">
        <v>887</v>
      </c>
      <c r="C35" s="109" t="s">
        <v>888</v>
      </c>
      <c r="D35" s="110" t="s">
        <v>889</v>
      </c>
      <c r="E35" s="107" t="s">
        <v>335</v>
      </c>
      <c r="F35" s="112">
        <v>8.2799999999999994</v>
      </c>
      <c r="G35" s="111">
        <v>85</v>
      </c>
      <c r="H35" s="83" t="str">
        <f t="shared" si="0"/>
        <v>475.000</v>
      </c>
      <c r="I35" s="84">
        <f t="shared" si="1"/>
        <v>2375000</v>
      </c>
      <c r="J35" s="158"/>
      <c r="K35" s="85"/>
      <c r="L35" s="119"/>
    </row>
    <row r="36" spans="1:15" s="8" customFormat="1" ht="17.100000000000001" customHeight="1">
      <c r="A36" s="6">
        <v>27</v>
      </c>
      <c r="B36" s="108" t="s">
        <v>890</v>
      </c>
      <c r="C36" s="109" t="s">
        <v>891</v>
      </c>
      <c r="D36" s="110" t="s">
        <v>372</v>
      </c>
      <c r="E36" s="107" t="s">
        <v>335</v>
      </c>
      <c r="F36" s="112">
        <v>9</v>
      </c>
      <c r="G36" s="111">
        <v>82</v>
      </c>
      <c r="H36" s="83" t="str">
        <f t="shared" si="0"/>
        <v>475.000</v>
      </c>
      <c r="I36" s="84">
        <f t="shared" si="1"/>
        <v>2375000</v>
      </c>
      <c r="J36" s="142"/>
      <c r="K36" s="85"/>
      <c r="L36" s="118" t="s">
        <v>70</v>
      </c>
    </row>
    <row r="37" spans="1:15" s="8" customFormat="1" ht="17.100000000000001" customHeight="1">
      <c r="A37" s="6">
        <v>28</v>
      </c>
      <c r="B37" s="108" t="s">
        <v>370</v>
      </c>
      <c r="C37" s="109" t="s">
        <v>371</v>
      </c>
      <c r="D37" s="110" t="s">
        <v>372</v>
      </c>
      <c r="E37" s="107" t="s">
        <v>363</v>
      </c>
      <c r="F37" s="112">
        <v>8.25</v>
      </c>
      <c r="G37" s="111">
        <v>91</v>
      </c>
      <c r="H37" s="83" t="str">
        <f t="shared" si="0"/>
        <v>475.000</v>
      </c>
      <c r="I37" s="84">
        <f t="shared" si="1"/>
        <v>2375000</v>
      </c>
      <c r="J37" s="155"/>
      <c r="K37" s="85"/>
      <c r="L37" s="115" t="s">
        <v>70</v>
      </c>
    </row>
    <row r="38" spans="1:15" s="8" customFormat="1" ht="17.100000000000001" customHeight="1">
      <c r="A38" s="6">
        <v>29</v>
      </c>
      <c r="B38" s="108" t="s">
        <v>415</v>
      </c>
      <c r="C38" s="109" t="s">
        <v>398</v>
      </c>
      <c r="D38" s="110" t="s">
        <v>416</v>
      </c>
      <c r="E38" s="107" t="s">
        <v>400</v>
      </c>
      <c r="F38" s="112">
        <v>8.4499999999999993</v>
      </c>
      <c r="G38" s="111">
        <v>90</v>
      </c>
      <c r="H38" s="83" t="str">
        <f t="shared" si="0"/>
        <v>475.000</v>
      </c>
      <c r="I38" s="84">
        <f t="shared" si="1"/>
        <v>2375000</v>
      </c>
      <c r="J38" s="158"/>
      <c r="K38" s="85"/>
      <c r="L38" s="115" t="s">
        <v>70</v>
      </c>
    </row>
    <row r="39" spans="1:15" s="8" customFormat="1" ht="17.100000000000001" customHeight="1">
      <c r="A39" s="6">
        <v>30</v>
      </c>
      <c r="B39" s="108" t="s">
        <v>892</v>
      </c>
      <c r="C39" s="109" t="s">
        <v>893</v>
      </c>
      <c r="D39" s="110" t="s">
        <v>894</v>
      </c>
      <c r="E39" s="107" t="s">
        <v>335</v>
      </c>
      <c r="F39" s="112">
        <v>8.84</v>
      </c>
      <c r="G39" s="111">
        <v>80</v>
      </c>
      <c r="H39" s="83" t="str">
        <f t="shared" si="0"/>
        <v>475.000</v>
      </c>
      <c r="I39" s="84">
        <f t="shared" si="1"/>
        <v>2375000</v>
      </c>
      <c r="J39" s="158"/>
      <c r="K39" s="85"/>
      <c r="L39" s="138"/>
    </row>
    <row r="40" spans="1:15" s="8" customFormat="1" ht="17.100000000000001" customHeight="1">
      <c r="A40" s="6">
        <v>31</v>
      </c>
      <c r="B40" s="108" t="s">
        <v>823</v>
      </c>
      <c r="C40" s="109" t="s">
        <v>824</v>
      </c>
      <c r="D40" s="110" t="s">
        <v>825</v>
      </c>
      <c r="E40" s="107" t="s">
        <v>318</v>
      </c>
      <c r="F40" s="112">
        <v>8.43</v>
      </c>
      <c r="G40" s="111">
        <v>100</v>
      </c>
      <c r="H40" s="83" t="str">
        <f t="shared" si="0"/>
        <v>475.000</v>
      </c>
      <c r="I40" s="84">
        <f t="shared" si="1"/>
        <v>2375000</v>
      </c>
      <c r="J40" s="85"/>
      <c r="K40" s="85"/>
      <c r="L40" s="161"/>
    </row>
    <row r="41" spans="1:15" s="8" customFormat="1" ht="17.100000000000001" customHeight="1">
      <c r="A41" s="6">
        <v>32</v>
      </c>
      <c r="B41" s="108" t="s">
        <v>319</v>
      </c>
      <c r="C41" s="109" t="s">
        <v>320</v>
      </c>
      <c r="D41" s="110" t="s">
        <v>218</v>
      </c>
      <c r="E41" s="107" t="s">
        <v>318</v>
      </c>
      <c r="F41" s="112">
        <v>8.2200000000000006</v>
      </c>
      <c r="G41" s="111">
        <v>94</v>
      </c>
      <c r="H41" s="83" t="str">
        <f t="shared" si="0"/>
        <v>475.000</v>
      </c>
      <c r="I41" s="84">
        <f t="shared" si="1"/>
        <v>2375000</v>
      </c>
      <c r="J41" s="85"/>
      <c r="K41" s="85"/>
      <c r="L41" s="82"/>
    </row>
    <row r="42" spans="1:15" s="8" customFormat="1" ht="17.100000000000001" customHeight="1">
      <c r="A42" s="6">
        <v>33</v>
      </c>
      <c r="B42" s="108" t="s">
        <v>830</v>
      </c>
      <c r="C42" s="109" t="s">
        <v>831</v>
      </c>
      <c r="D42" s="110" t="s">
        <v>260</v>
      </c>
      <c r="E42" s="107" t="s">
        <v>829</v>
      </c>
      <c r="F42" s="112">
        <v>8.27</v>
      </c>
      <c r="G42" s="111">
        <v>81</v>
      </c>
      <c r="H42" s="83" t="str">
        <f t="shared" ref="H42:H73" si="2">IF(AND(F42&gt;=9,G42&gt;=90),"550.000",IF(AND(F42&gt;=8,G42&gt;=80),"475.000",IF(AND(F42&gt;=7,G42&gt;=70),"300.000"," ")))</f>
        <v>475.000</v>
      </c>
      <c r="I42" s="84">
        <f t="shared" ref="I42:I73" si="3">H42*5</f>
        <v>2375000</v>
      </c>
      <c r="J42" s="158"/>
      <c r="K42" s="85"/>
      <c r="L42" s="82"/>
    </row>
    <row r="43" spans="1:15" s="8" customFormat="1" ht="17.100000000000001" customHeight="1">
      <c r="A43" s="6">
        <v>34</v>
      </c>
      <c r="B43" s="108" t="s">
        <v>393</v>
      </c>
      <c r="C43" s="109" t="s">
        <v>394</v>
      </c>
      <c r="D43" s="110" t="s">
        <v>218</v>
      </c>
      <c r="E43" s="107" t="s">
        <v>395</v>
      </c>
      <c r="F43" s="112">
        <v>9.1</v>
      </c>
      <c r="G43" s="111">
        <v>73</v>
      </c>
      <c r="H43" s="83" t="str">
        <f t="shared" si="2"/>
        <v>300.000</v>
      </c>
      <c r="I43" s="84">
        <f t="shared" si="3"/>
        <v>1500000</v>
      </c>
      <c r="J43" s="158"/>
      <c r="K43" s="85"/>
      <c r="L43" s="115"/>
      <c r="O43" s="8">
        <v>1</v>
      </c>
    </row>
    <row r="44" spans="1:15" s="8" customFormat="1" ht="17.100000000000001" customHeight="1">
      <c r="A44" s="6">
        <v>35</v>
      </c>
      <c r="B44" s="108" t="s">
        <v>338</v>
      </c>
      <c r="C44" s="109" t="s">
        <v>339</v>
      </c>
      <c r="D44" s="110" t="s">
        <v>340</v>
      </c>
      <c r="E44" s="107" t="s">
        <v>335</v>
      </c>
      <c r="F44" s="112">
        <v>9</v>
      </c>
      <c r="G44" s="111">
        <v>70</v>
      </c>
      <c r="H44" s="83" t="str">
        <f t="shared" si="2"/>
        <v>300.000</v>
      </c>
      <c r="I44" s="84">
        <f t="shared" si="3"/>
        <v>1500000</v>
      </c>
      <c r="J44" s="158"/>
      <c r="K44" s="85"/>
      <c r="L44" s="138"/>
      <c r="O44" s="8">
        <v>2</v>
      </c>
    </row>
    <row r="45" spans="1:15" s="8" customFormat="1" ht="17.100000000000001" customHeight="1">
      <c r="A45" s="6">
        <v>36</v>
      </c>
      <c r="B45" s="108" t="s">
        <v>373</v>
      </c>
      <c r="C45" s="109" t="s">
        <v>374</v>
      </c>
      <c r="D45" s="110" t="s">
        <v>187</v>
      </c>
      <c r="E45" s="107" t="s">
        <v>375</v>
      </c>
      <c r="F45" s="112">
        <v>9</v>
      </c>
      <c r="G45" s="111">
        <v>75</v>
      </c>
      <c r="H45" s="83" t="str">
        <f t="shared" si="2"/>
        <v>300.000</v>
      </c>
      <c r="I45" s="84">
        <f t="shared" si="3"/>
        <v>1500000</v>
      </c>
      <c r="J45" s="160"/>
      <c r="K45" s="85"/>
      <c r="L45" s="115" t="s">
        <v>70</v>
      </c>
      <c r="O45" s="8">
        <v>3</v>
      </c>
    </row>
    <row r="46" spans="1:15" s="8" customFormat="1" ht="17.100000000000001" customHeight="1">
      <c r="A46" s="6">
        <v>37</v>
      </c>
      <c r="B46" s="108" t="s">
        <v>941</v>
      </c>
      <c r="C46" s="109" t="s">
        <v>942</v>
      </c>
      <c r="D46" s="110" t="s">
        <v>943</v>
      </c>
      <c r="E46" s="107" t="s">
        <v>396</v>
      </c>
      <c r="F46" s="112">
        <v>8.77</v>
      </c>
      <c r="G46" s="111">
        <v>75</v>
      </c>
      <c r="H46" s="83" t="str">
        <f t="shared" si="2"/>
        <v>300.000</v>
      </c>
      <c r="I46" s="84">
        <f t="shared" si="3"/>
        <v>1500000</v>
      </c>
      <c r="J46" s="158"/>
      <c r="K46" s="85"/>
      <c r="L46" s="115" t="s">
        <v>70</v>
      </c>
      <c r="O46" s="8">
        <v>4</v>
      </c>
    </row>
    <row r="47" spans="1:15" s="8" customFormat="1" ht="17.100000000000001" customHeight="1">
      <c r="A47" s="6">
        <v>38</v>
      </c>
      <c r="B47" s="108" t="s">
        <v>444</v>
      </c>
      <c r="C47" s="109" t="s">
        <v>445</v>
      </c>
      <c r="D47" s="110" t="s">
        <v>155</v>
      </c>
      <c r="E47" s="107" t="s">
        <v>423</v>
      </c>
      <c r="F47" s="112">
        <v>8.74</v>
      </c>
      <c r="G47" s="111">
        <v>73</v>
      </c>
      <c r="H47" s="83" t="str">
        <f t="shared" si="2"/>
        <v>300.000</v>
      </c>
      <c r="I47" s="84">
        <f t="shared" si="3"/>
        <v>1500000</v>
      </c>
      <c r="J47" s="158"/>
      <c r="K47" s="85"/>
      <c r="L47" s="115" t="s">
        <v>70</v>
      </c>
      <c r="O47" s="8">
        <v>5</v>
      </c>
    </row>
    <row r="48" spans="1:15" s="8" customFormat="1" ht="17.100000000000001" customHeight="1">
      <c r="A48" s="6">
        <v>39</v>
      </c>
      <c r="B48" s="108" t="s">
        <v>927</v>
      </c>
      <c r="C48" s="109" t="s">
        <v>928</v>
      </c>
      <c r="D48" s="110" t="s">
        <v>929</v>
      </c>
      <c r="E48" s="107" t="s">
        <v>375</v>
      </c>
      <c r="F48" s="112">
        <v>8.64</v>
      </c>
      <c r="G48" s="111">
        <v>76</v>
      </c>
      <c r="H48" s="83" t="str">
        <f t="shared" si="2"/>
        <v>300.000</v>
      </c>
      <c r="I48" s="84">
        <f t="shared" si="3"/>
        <v>1500000</v>
      </c>
      <c r="J48" s="177"/>
      <c r="K48" s="85"/>
      <c r="L48" s="115" t="s">
        <v>70</v>
      </c>
      <c r="O48" s="8">
        <v>6</v>
      </c>
    </row>
    <row r="49" spans="1:15" s="8" customFormat="1" ht="17.100000000000001" customHeight="1">
      <c r="A49" s="6">
        <v>40</v>
      </c>
      <c r="B49" s="108" t="s">
        <v>946</v>
      </c>
      <c r="C49" s="109" t="s">
        <v>171</v>
      </c>
      <c r="D49" s="110" t="s">
        <v>419</v>
      </c>
      <c r="E49" s="107" t="s">
        <v>396</v>
      </c>
      <c r="F49" s="112">
        <v>8.64</v>
      </c>
      <c r="G49" s="111">
        <v>71</v>
      </c>
      <c r="H49" s="83" t="str">
        <f t="shared" si="2"/>
        <v>300.000</v>
      </c>
      <c r="I49" s="84">
        <f t="shared" si="3"/>
        <v>1500000</v>
      </c>
      <c r="J49" s="177"/>
      <c r="K49" s="85"/>
      <c r="L49" s="115" t="s">
        <v>70</v>
      </c>
      <c r="O49" s="8">
        <v>7</v>
      </c>
    </row>
    <row r="50" spans="1:15" s="8" customFormat="1" ht="17.100000000000001" customHeight="1">
      <c r="A50" s="6">
        <v>41</v>
      </c>
      <c r="B50" s="108" t="s">
        <v>906</v>
      </c>
      <c r="C50" s="109" t="s">
        <v>907</v>
      </c>
      <c r="D50" s="110" t="s">
        <v>908</v>
      </c>
      <c r="E50" s="107" t="s">
        <v>363</v>
      </c>
      <c r="F50" s="112">
        <v>8.35</v>
      </c>
      <c r="G50" s="111">
        <v>70</v>
      </c>
      <c r="H50" s="83" t="str">
        <f t="shared" si="2"/>
        <v>300.000</v>
      </c>
      <c r="I50" s="84">
        <f t="shared" si="3"/>
        <v>1500000</v>
      </c>
      <c r="J50" s="145"/>
      <c r="K50" s="85"/>
      <c r="L50" s="115" t="s">
        <v>70</v>
      </c>
      <c r="O50" s="8">
        <v>8</v>
      </c>
    </row>
    <row r="51" spans="1:15" s="8" customFormat="1" ht="17.100000000000001" customHeight="1">
      <c r="A51" s="6">
        <v>42</v>
      </c>
      <c r="B51" s="108" t="s">
        <v>385</v>
      </c>
      <c r="C51" s="109" t="s">
        <v>386</v>
      </c>
      <c r="D51" s="110" t="s">
        <v>387</v>
      </c>
      <c r="E51" s="107" t="s">
        <v>375</v>
      </c>
      <c r="F51" s="112">
        <v>8.34</v>
      </c>
      <c r="G51" s="111">
        <v>77</v>
      </c>
      <c r="H51" s="83" t="str">
        <f t="shared" si="2"/>
        <v>300.000</v>
      </c>
      <c r="I51" s="84">
        <f t="shared" si="3"/>
        <v>1500000</v>
      </c>
      <c r="J51" s="158"/>
      <c r="K51" s="85"/>
      <c r="L51" s="181" t="s">
        <v>70</v>
      </c>
      <c r="O51" s="8">
        <v>9</v>
      </c>
    </row>
    <row r="52" spans="1:15" s="8" customFormat="1" ht="17.100000000000001" customHeight="1">
      <c r="A52" s="6">
        <v>43</v>
      </c>
      <c r="B52" s="108" t="s">
        <v>441</v>
      </c>
      <c r="C52" s="109" t="s">
        <v>442</v>
      </c>
      <c r="D52" s="110" t="s">
        <v>443</v>
      </c>
      <c r="E52" s="107" t="s">
        <v>423</v>
      </c>
      <c r="F52" s="112">
        <v>8.34</v>
      </c>
      <c r="G52" s="111">
        <v>70</v>
      </c>
      <c r="H52" s="83" t="str">
        <f t="shared" si="2"/>
        <v>300.000</v>
      </c>
      <c r="I52" s="84">
        <f t="shared" si="3"/>
        <v>1500000</v>
      </c>
      <c r="J52" s="158"/>
      <c r="K52" s="85"/>
      <c r="L52" s="115" t="s">
        <v>70</v>
      </c>
      <c r="O52" s="8">
        <v>10</v>
      </c>
    </row>
    <row r="53" spans="1:15" s="8" customFormat="1" ht="17.100000000000001" customHeight="1">
      <c r="A53" s="6">
        <v>44</v>
      </c>
      <c r="B53" s="108" t="s">
        <v>914</v>
      </c>
      <c r="C53" s="109" t="s">
        <v>915</v>
      </c>
      <c r="D53" s="110" t="s">
        <v>570</v>
      </c>
      <c r="E53" s="107" t="s">
        <v>363</v>
      </c>
      <c r="F53" s="112">
        <v>8.2899999999999991</v>
      </c>
      <c r="G53" s="111">
        <v>70</v>
      </c>
      <c r="H53" s="83" t="str">
        <f t="shared" si="2"/>
        <v>300.000</v>
      </c>
      <c r="I53" s="84">
        <f t="shared" si="3"/>
        <v>1500000</v>
      </c>
      <c r="J53" s="85"/>
      <c r="K53" s="85"/>
      <c r="L53" s="115" t="s">
        <v>70</v>
      </c>
      <c r="O53" s="8">
        <v>11</v>
      </c>
    </row>
    <row r="54" spans="1:15" s="8" customFormat="1" ht="17.100000000000001" customHeight="1">
      <c r="A54" s="6">
        <v>45</v>
      </c>
      <c r="B54" s="108" t="s">
        <v>424</v>
      </c>
      <c r="C54" s="109" t="s">
        <v>95</v>
      </c>
      <c r="D54" s="110" t="s">
        <v>82</v>
      </c>
      <c r="E54" s="107" t="s">
        <v>423</v>
      </c>
      <c r="F54" s="112">
        <v>8.19</v>
      </c>
      <c r="G54" s="111">
        <v>73</v>
      </c>
      <c r="H54" s="83" t="str">
        <f t="shared" si="2"/>
        <v>300.000</v>
      </c>
      <c r="I54" s="84">
        <f t="shared" si="3"/>
        <v>1500000</v>
      </c>
      <c r="J54" s="158"/>
      <c r="K54" s="85"/>
      <c r="L54" s="115"/>
      <c r="O54" s="8">
        <v>12</v>
      </c>
    </row>
    <row r="55" spans="1:15" s="8" customFormat="1" ht="17.100000000000001" customHeight="1">
      <c r="A55" s="6">
        <v>46</v>
      </c>
      <c r="B55" s="108" t="s">
        <v>950</v>
      </c>
      <c r="C55" s="109" t="s">
        <v>440</v>
      </c>
      <c r="D55" s="110" t="s">
        <v>82</v>
      </c>
      <c r="E55" s="107" t="s">
        <v>423</v>
      </c>
      <c r="F55" s="112">
        <v>8.11</v>
      </c>
      <c r="G55" s="111">
        <v>73</v>
      </c>
      <c r="H55" s="83" t="str">
        <f t="shared" si="2"/>
        <v>300.000</v>
      </c>
      <c r="I55" s="84">
        <f t="shared" si="3"/>
        <v>1500000</v>
      </c>
      <c r="J55" s="158"/>
      <c r="K55" s="85"/>
      <c r="L55" s="115"/>
      <c r="O55" s="8">
        <v>13</v>
      </c>
    </row>
    <row r="56" spans="1:15" s="8" customFormat="1" ht="17.100000000000001" customHeight="1">
      <c r="A56" s="6">
        <v>47</v>
      </c>
      <c r="B56" s="108" t="s">
        <v>427</v>
      </c>
      <c r="C56" s="109" t="s">
        <v>140</v>
      </c>
      <c r="D56" s="110" t="s">
        <v>220</v>
      </c>
      <c r="E56" s="107" t="s">
        <v>423</v>
      </c>
      <c r="F56" s="112">
        <v>8.01</v>
      </c>
      <c r="G56" s="111">
        <v>73</v>
      </c>
      <c r="H56" s="83" t="str">
        <f t="shared" si="2"/>
        <v>300.000</v>
      </c>
      <c r="I56" s="84">
        <f t="shared" si="3"/>
        <v>1500000</v>
      </c>
      <c r="J56" s="158"/>
      <c r="K56" s="85"/>
      <c r="L56" s="115"/>
      <c r="O56" s="8">
        <v>14</v>
      </c>
    </row>
    <row r="57" spans="1:15" s="8" customFormat="1" ht="17.100000000000001" customHeight="1">
      <c r="A57" s="6">
        <v>48</v>
      </c>
      <c r="B57" s="108" t="s">
        <v>910</v>
      </c>
      <c r="C57" s="109" t="s">
        <v>911</v>
      </c>
      <c r="D57" s="110" t="s">
        <v>129</v>
      </c>
      <c r="E57" s="107" t="s">
        <v>363</v>
      </c>
      <c r="F57" s="112">
        <v>8</v>
      </c>
      <c r="G57" s="111">
        <v>71</v>
      </c>
      <c r="H57" s="83" t="str">
        <f t="shared" si="2"/>
        <v>300.000</v>
      </c>
      <c r="I57" s="84">
        <f t="shared" si="3"/>
        <v>1500000</v>
      </c>
      <c r="J57" s="158"/>
      <c r="K57" s="85"/>
      <c r="L57" s="115" t="s">
        <v>70</v>
      </c>
      <c r="O57" s="8">
        <v>15</v>
      </c>
    </row>
    <row r="58" spans="1:15" s="8" customFormat="1" ht="17.100000000000001" customHeight="1">
      <c r="A58" s="6">
        <v>49</v>
      </c>
      <c r="B58" s="108" t="s">
        <v>899</v>
      </c>
      <c r="C58" s="109" t="s">
        <v>199</v>
      </c>
      <c r="D58" s="110" t="s">
        <v>434</v>
      </c>
      <c r="E58" s="107" t="s">
        <v>350</v>
      </c>
      <c r="F58" s="112">
        <v>7.81</v>
      </c>
      <c r="G58" s="111">
        <v>100</v>
      </c>
      <c r="H58" s="83" t="str">
        <f t="shared" si="2"/>
        <v>300.000</v>
      </c>
      <c r="I58" s="84">
        <f t="shared" si="3"/>
        <v>1500000</v>
      </c>
      <c r="J58" s="146"/>
      <c r="K58" s="85"/>
      <c r="L58" s="82"/>
      <c r="O58" s="8">
        <v>16</v>
      </c>
    </row>
    <row r="59" spans="1:15" s="8" customFormat="1" ht="17.100000000000001" customHeight="1">
      <c r="A59" s="6">
        <v>50</v>
      </c>
      <c r="B59" s="108" t="s">
        <v>408</v>
      </c>
      <c r="C59" s="109" t="s">
        <v>409</v>
      </c>
      <c r="D59" s="110" t="s">
        <v>410</v>
      </c>
      <c r="E59" s="107" t="s">
        <v>400</v>
      </c>
      <c r="F59" s="112">
        <v>7.7</v>
      </c>
      <c r="G59" s="111">
        <v>100</v>
      </c>
      <c r="H59" s="83" t="str">
        <f t="shared" si="2"/>
        <v>300.000</v>
      </c>
      <c r="I59" s="84">
        <f t="shared" si="3"/>
        <v>1500000</v>
      </c>
      <c r="J59" s="87"/>
      <c r="K59" s="85"/>
      <c r="L59" s="115" t="s">
        <v>70</v>
      </c>
      <c r="O59" s="8">
        <v>17</v>
      </c>
    </row>
    <row r="60" spans="1:15" s="8" customFormat="1" ht="17.100000000000001" customHeight="1">
      <c r="A60" s="6">
        <v>51</v>
      </c>
      <c r="B60" s="108" t="s">
        <v>916</v>
      </c>
      <c r="C60" s="109" t="s">
        <v>917</v>
      </c>
      <c r="D60" s="110" t="s">
        <v>789</v>
      </c>
      <c r="E60" s="107" t="s">
        <v>363</v>
      </c>
      <c r="F60" s="112">
        <v>7.1</v>
      </c>
      <c r="G60" s="111">
        <v>100</v>
      </c>
      <c r="H60" s="83" t="str">
        <f t="shared" si="2"/>
        <v>300.000</v>
      </c>
      <c r="I60" s="84">
        <f t="shared" si="3"/>
        <v>1500000</v>
      </c>
      <c r="J60" s="185"/>
      <c r="K60" s="85"/>
      <c r="L60" s="115" t="s">
        <v>70</v>
      </c>
      <c r="O60" s="8">
        <v>18</v>
      </c>
    </row>
    <row r="61" spans="1:15" s="8" customFormat="1" ht="17.100000000000001" customHeight="1">
      <c r="A61" s="6">
        <v>52</v>
      </c>
      <c r="B61" s="108" t="s">
        <v>930</v>
      </c>
      <c r="C61" s="109" t="s">
        <v>931</v>
      </c>
      <c r="D61" s="110" t="s">
        <v>407</v>
      </c>
      <c r="E61" s="107" t="s">
        <v>375</v>
      </c>
      <c r="F61" s="112">
        <v>7.62</v>
      </c>
      <c r="G61" s="111">
        <v>97</v>
      </c>
      <c r="H61" s="83" t="str">
        <f t="shared" si="2"/>
        <v>300.000</v>
      </c>
      <c r="I61" s="84">
        <f t="shared" si="3"/>
        <v>1500000</v>
      </c>
      <c r="J61" s="85"/>
      <c r="K61" s="85"/>
      <c r="L61" s="115" t="s">
        <v>70</v>
      </c>
      <c r="O61" s="8">
        <v>19</v>
      </c>
    </row>
    <row r="62" spans="1:15" s="8" customFormat="1" ht="17.100000000000001" customHeight="1">
      <c r="A62" s="6">
        <v>53</v>
      </c>
      <c r="B62" s="108" t="s">
        <v>376</v>
      </c>
      <c r="C62" s="109" t="s">
        <v>377</v>
      </c>
      <c r="D62" s="110" t="s">
        <v>147</v>
      </c>
      <c r="E62" s="107" t="s">
        <v>375</v>
      </c>
      <c r="F62" s="112">
        <v>7.84</v>
      </c>
      <c r="G62" s="111">
        <v>95</v>
      </c>
      <c r="H62" s="83" t="str">
        <f t="shared" si="2"/>
        <v>300.000</v>
      </c>
      <c r="I62" s="84">
        <f t="shared" si="3"/>
        <v>1500000</v>
      </c>
      <c r="J62" s="158"/>
      <c r="K62" s="85"/>
      <c r="L62" s="115" t="s">
        <v>70</v>
      </c>
      <c r="O62" s="8">
        <v>20</v>
      </c>
    </row>
    <row r="63" spans="1:15" s="8" customFormat="1" ht="17.100000000000001" customHeight="1">
      <c r="A63" s="6">
        <v>54</v>
      </c>
      <c r="B63" s="108" t="s">
        <v>921</v>
      </c>
      <c r="C63" s="109" t="s">
        <v>922</v>
      </c>
      <c r="D63" s="110" t="s">
        <v>923</v>
      </c>
      <c r="E63" s="107" t="s">
        <v>363</v>
      </c>
      <c r="F63" s="112">
        <v>7.58</v>
      </c>
      <c r="G63" s="111">
        <v>94</v>
      </c>
      <c r="H63" s="83" t="str">
        <f t="shared" si="2"/>
        <v>300.000</v>
      </c>
      <c r="I63" s="84">
        <f t="shared" si="3"/>
        <v>1500000</v>
      </c>
      <c r="J63" s="85"/>
      <c r="K63" s="85"/>
      <c r="L63" s="115" t="s">
        <v>70</v>
      </c>
      <c r="O63" s="8">
        <v>21</v>
      </c>
    </row>
    <row r="64" spans="1:15" s="8" customFormat="1" ht="17.100000000000001" customHeight="1">
      <c r="A64" s="6">
        <v>55</v>
      </c>
      <c r="B64" s="108" t="s">
        <v>897</v>
      </c>
      <c r="C64" s="109" t="s">
        <v>81</v>
      </c>
      <c r="D64" s="110" t="s">
        <v>354</v>
      </c>
      <c r="E64" s="107" t="s">
        <v>346</v>
      </c>
      <c r="F64" s="112">
        <v>7.77</v>
      </c>
      <c r="G64" s="111">
        <v>90</v>
      </c>
      <c r="H64" s="83" t="str">
        <f t="shared" si="2"/>
        <v>300.000</v>
      </c>
      <c r="I64" s="84">
        <f t="shared" si="3"/>
        <v>1500000</v>
      </c>
      <c r="J64" s="158"/>
      <c r="K64" s="85"/>
      <c r="L64" s="172"/>
      <c r="O64" s="8">
        <v>22</v>
      </c>
    </row>
    <row r="65" spans="1:15" s="8" customFormat="1" ht="17.100000000000001" customHeight="1">
      <c r="A65" s="6">
        <v>56</v>
      </c>
      <c r="B65" s="108" t="s">
        <v>895</v>
      </c>
      <c r="C65" s="109" t="s">
        <v>224</v>
      </c>
      <c r="D65" s="110" t="s">
        <v>896</v>
      </c>
      <c r="E65" s="107" t="s">
        <v>346</v>
      </c>
      <c r="F65" s="112">
        <v>7.49</v>
      </c>
      <c r="G65" s="111">
        <v>90</v>
      </c>
      <c r="H65" s="83" t="str">
        <f t="shared" si="2"/>
        <v>300.000</v>
      </c>
      <c r="I65" s="84">
        <f t="shared" si="3"/>
        <v>1500000</v>
      </c>
      <c r="J65" s="158"/>
      <c r="K65" s="85"/>
      <c r="L65" s="172"/>
      <c r="O65" s="8">
        <v>23</v>
      </c>
    </row>
    <row r="66" spans="1:15" s="8" customFormat="1" ht="17.100000000000001" customHeight="1">
      <c r="A66" s="6">
        <v>57</v>
      </c>
      <c r="B66" s="108" t="s">
        <v>344</v>
      </c>
      <c r="C66" s="109" t="s">
        <v>251</v>
      </c>
      <c r="D66" s="110" t="s">
        <v>345</v>
      </c>
      <c r="E66" s="107" t="s">
        <v>346</v>
      </c>
      <c r="F66" s="112">
        <v>7.42</v>
      </c>
      <c r="G66" s="111">
        <v>90</v>
      </c>
      <c r="H66" s="83" t="str">
        <f t="shared" si="2"/>
        <v>300.000</v>
      </c>
      <c r="I66" s="84">
        <f t="shared" si="3"/>
        <v>1500000</v>
      </c>
      <c r="J66" s="158"/>
      <c r="K66" s="85"/>
      <c r="L66" s="172"/>
      <c r="O66" s="8">
        <v>24</v>
      </c>
    </row>
    <row r="67" spans="1:15" s="8" customFormat="1" ht="17.100000000000001" customHeight="1">
      <c r="A67" s="6">
        <v>58</v>
      </c>
      <c r="B67" s="108" t="s">
        <v>428</v>
      </c>
      <c r="C67" s="109" t="s">
        <v>429</v>
      </c>
      <c r="D67" s="110" t="s">
        <v>99</v>
      </c>
      <c r="E67" s="107" t="s">
        <v>423</v>
      </c>
      <c r="F67" s="112">
        <v>7.29</v>
      </c>
      <c r="G67" s="111">
        <v>90</v>
      </c>
      <c r="H67" s="83" t="str">
        <f t="shared" si="2"/>
        <v>300.000</v>
      </c>
      <c r="I67" s="84">
        <f t="shared" si="3"/>
        <v>1500000</v>
      </c>
      <c r="J67" s="142"/>
      <c r="K67" s="85"/>
      <c r="L67" s="96" t="s">
        <v>70</v>
      </c>
      <c r="O67" s="8">
        <v>25</v>
      </c>
    </row>
    <row r="68" spans="1:15" s="8" customFormat="1" ht="17.100000000000001" customHeight="1">
      <c r="A68" s="6">
        <v>59</v>
      </c>
      <c r="B68" s="108" t="s">
        <v>951</v>
      </c>
      <c r="C68" s="109" t="s">
        <v>952</v>
      </c>
      <c r="D68" s="110" t="s">
        <v>616</v>
      </c>
      <c r="E68" s="107" t="s">
        <v>423</v>
      </c>
      <c r="F68" s="112">
        <v>7.24</v>
      </c>
      <c r="G68" s="111">
        <v>90</v>
      </c>
      <c r="H68" s="83" t="str">
        <f t="shared" si="2"/>
        <v>300.000</v>
      </c>
      <c r="I68" s="84">
        <f t="shared" si="3"/>
        <v>1500000</v>
      </c>
      <c r="J68" s="158"/>
      <c r="K68" s="85"/>
      <c r="L68" s="96" t="s">
        <v>70</v>
      </c>
      <c r="O68" s="8">
        <v>26</v>
      </c>
    </row>
    <row r="69" spans="1:15" s="8" customFormat="1" ht="17.100000000000001" customHeight="1">
      <c r="A69" s="6">
        <v>60</v>
      </c>
      <c r="B69" s="108" t="s">
        <v>826</v>
      </c>
      <c r="C69" s="109" t="s">
        <v>95</v>
      </c>
      <c r="D69" s="110" t="s">
        <v>827</v>
      </c>
      <c r="E69" s="107" t="s">
        <v>321</v>
      </c>
      <c r="F69" s="112">
        <v>7.04</v>
      </c>
      <c r="G69" s="111">
        <v>88</v>
      </c>
      <c r="H69" s="83" t="str">
        <f t="shared" si="2"/>
        <v>300.000</v>
      </c>
      <c r="I69" s="84">
        <f t="shared" si="3"/>
        <v>1500000</v>
      </c>
      <c r="J69" s="85"/>
      <c r="K69" s="85"/>
      <c r="L69" s="171"/>
      <c r="O69" s="8">
        <v>27</v>
      </c>
    </row>
    <row r="70" spans="1:15" s="8" customFormat="1" ht="17.100000000000001" customHeight="1">
      <c r="A70" s="6">
        <v>61</v>
      </c>
      <c r="B70" s="108" t="s">
        <v>351</v>
      </c>
      <c r="C70" s="109" t="s">
        <v>352</v>
      </c>
      <c r="D70" s="110" t="s">
        <v>260</v>
      </c>
      <c r="E70" s="107" t="s">
        <v>350</v>
      </c>
      <c r="F70" s="112">
        <v>7.92</v>
      </c>
      <c r="G70" s="111">
        <v>86</v>
      </c>
      <c r="H70" s="83" t="str">
        <f t="shared" si="2"/>
        <v>300.000</v>
      </c>
      <c r="I70" s="84">
        <f t="shared" si="3"/>
        <v>1500000</v>
      </c>
      <c r="J70" s="158"/>
      <c r="K70" s="85"/>
      <c r="L70" s="172"/>
      <c r="O70" s="8">
        <v>28</v>
      </c>
    </row>
    <row r="71" spans="1:15" s="8" customFormat="1" ht="17.100000000000001" customHeight="1">
      <c r="A71" s="6">
        <v>62</v>
      </c>
      <c r="B71" s="108" t="s">
        <v>333</v>
      </c>
      <c r="C71" s="109" t="s">
        <v>334</v>
      </c>
      <c r="D71" s="110" t="s">
        <v>104</v>
      </c>
      <c r="E71" s="107" t="s">
        <v>335</v>
      </c>
      <c r="F71" s="112">
        <v>7.97</v>
      </c>
      <c r="G71" s="111">
        <v>85</v>
      </c>
      <c r="H71" s="83" t="str">
        <f t="shared" si="2"/>
        <v>300.000</v>
      </c>
      <c r="I71" s="84">
        <f t="shared" si="3"/>
        <v>1500000</v>
      </c>
      <c r="J71" s="158"/>
      <c r="K71" s="85"/>
      <c r="L71" s="179" t="s">
        <v>70</v>
      </c>
      <c r="O71" s="8">
        <v>29</v>
      </c>
    </row>
    <row r="72" spans="1:15" s="8" customFormat="1" ht="17.100000000000001" customHeight="1">
      <c r="A72" s="6">
        <v>63</v>
      </c>
      <c r="B72" s="108" t="s">
        <v>918</v>
      </c>
      <c r="C72" s="109" t="s">
        <v>919</v>
      </c>
      <c r="D72" s="110" t="s">
        <v>822</v>
      </c>
      <c r="E72" s="107" t="s">
        <v>363</v>
      </c>
      <c r="F72" s="112">
        <v>7.94</v>
      </c>
      <c r="G72" s="111">
        <v>85</v>
      </c>
      <c r="H72" s="83" t="str">
        <f t="shared" si="2"/>
        <v>300.000</v>
      </c>
      <c r="I72" s="84">
        <f t="shared" si="3"/>
        <v>1500000</v>
      </c>
      <c r="J72" s="158"/>
      <c r="K72" s="85"/>
      <c r="L72" s="96" t="s">
        <v>70</v>
      </c>
      <c r="O72" s="8">
        <v>30</v>
      </c>
    </row>
    <row r="73" spans="1:15" s="8" customFormat="1" ht="17.100000000000001" customHeight="1">
      <c r="A73" s="6">
        <v>64</v>
      </c>
      <c r="B73" s="108" t="s">
        <v>817</v>
      </c>
      <c r="C73" s="109" t="s">
        <v>81</v>
      </c>
      <c r="D73" s="110" t="s">
        <v>122</v>
      </c>
      <c r="E73" s="107" t="s">
        <v>317</v>
      </c>
      <c r="F73" s="112">
        <v>7.63</v>
      </c>
      <c r="G73" s="111">
        <v>85</v>
      </c>
      <c r="H73" s="83" t="str">
        <f t="shared" si="2"/>
        <v>300.000</v>
      </c>
      <c r="I73" s="84">
        <f t="shared" si="3"/>
        <v>1500000</v>
      </c>
      <c r="J73" s="155"/>
      <c r="K73" s="85"/>
      <c r="L73" s="172"/>
      <c r="O73" s="8">
        <v>31</v>
      </c>
    </row>
    <row r="74" spans="1:15" s="8" customFormat="1" ht="17.100000000000001" customHeight="1">
      <c r="A74" s="6">
        <v>65</v>
      </c>
      <c r="B74" s="108" t="s">
        <v>900</v>
      </c>
      <c r="C74" s="109" t="s">
        <v>901</v>
      </c>
      <c r="D74" s="110" t="s">
        <v>902</v>
      </c>
      <c r="E74" s="107" t="s">
        <v>360</v>
      </c>
      <c r="F74" s="112">
        <v>7.24</v>
      </c>
      <c r="G74" s="111">
        <v>84</v>
      </c>
      <c r="H74" s="83" t="str">
        <f t="shared" ref="H74:H78" si="4">IF(AND(F74&gt;=9,G74&gt;=90),"550.000",IF(AND(F74&gt;=8,G74&gt;=80),"475.000",IF(AND(F74&gt;=7,G74&gt;=70),"300.000"," ")))</f>
        <v>300.000</v>
      </c>
      <c r="I74" s="84">
        <f t="shared" ref="I74:I78" si="5">H74*5</f>
        <v>1500000</v>
      </c>
      <c r="J74" s="145"/>
      <c r="K74" s="85"/>
      <c r="L74" s="183"/>
      <c r="O74" s="8">
        <v>32</v>
      </c>
    </row>
    <row r="75" spans="1:15" s="8" customFormat="1" ht="17.100000000000001" customHeight="1">
      <c r="A75" s="6">
        <v>66</v>
      </c>
      <c r="B75" s="108" t="s">
        <v>347</v>
      </c>
      <c r="C75" s="109" t="s">
        <v>348</v>
      </c>
      <c r="D75" s="110" t="s">
        <v>349</v>
      </c>
      <c r="E75" s="107" t="s">
        <v>350</v>
      </c>
      <c r="F75" s="112">
        <v>7.72</v>
      </c>
      <c r="G75" s="111">
        <v>81</v>
      </c>
      <c r="H75" s="83" t="str">
        <f t="shared" si="4"/>
        <v>300.000</v>
      </c>
      <c r="I75" s="84">
        <f t="shared" si="5"/>
        <v>1500000</v>
      </c>
      <c r="J75" s="85"/>
      <c r="K75" s="85"/>
      <c r="L75" s="172"/>
      <c r="O75" s="8">
        <v>33</v>
      </c>
    </row>
    <row r="76" spans="1:15" s="8" customFormat="1" ht="17.100000000000001" customHeight="1">
      <c r="A76" s="6">
        <v>67</v>
      </c>
      <c r="B76" s="108" t="s">
        <v>944</v>
      </c>
      <c r="C76" s="109" t="s">
        <v>945</v>
      </c>
      <c r="D76" s="110" t="s">
        <v>434</v>
      </c>
      <c r="E76" s="107" t="s">
        <v>396</v>
      </c>
      <c r="F76" s="112">
        <v>7.62</v>
      </c>
      <c r="G76" s="111">
        <v>80</v>
      </c>
      <c r="H76" s="83" t="str">
        <f t="shared" si="4"/>
        <v>300.000</v>
      </c>
      <c r="I76" s="84">
        <f t="shared" si="5"/>
        <v>1500000</v>
      </c>
      <c r="J76" s="158"/>
      <c r="K76" s="85"/>
      <c r="L76" s="96" t="s">
        <v>70</v>
      </c>
      <c r="O76" s="8">
        <v>34</v>
      </c>
    </row>
    <row r="77" spans="1:15" s="8" customFormat="1" ht="17.100000000000001" customHeight="1">
      <c r="A77" s="6">
        <v>68</v>
      </c>
      <c r="B77" s="108" t="s">
        <v>847</v>
      </c>
      <c r="C77" s="109" t="s">
        <v>848</v>
      </c>
      <c r="D77" s="110" t="s">
        <v>849</v>
      </c>
      <c r="E77" s="107" t="s">
        <v>850</v>
      </c>
      <c r="F77" s="112">
        <v>7.35</v>
      </c>
      <c r="G77" s="111">
        <v>80</v>
      </c>
      <c r="H77" s="83" t="str">
        <f t="shared" si="4"/>
        <v>300.000</v>
      </c>
      <c r="I77" s="84">
        <f t="shared" si="5"/>
        <v>1500000</v>
      </c>
      <c r="J77" s="154"/>
      <c r="K77" s="85"/>
      <c r="L77" s="176"/>
      <c r="O77" s="8">
        <v>35</v>
      </c>
    </row>
    <row r="78" spans="1:15" s="8" customFormat="1" ht="17.100000000000001" customHeight="1">
      <c r="A78" s="6">
        <v>69</v>
      </c>
      <c r="B78" s="108" t="s">
        <v>924</v>
      </c>
      <c r="C78" s="109" t="s">
        <v>925</v>
      </c>
      <c r="D78" s="110" t="s">
        <v>926</v>
      </c>
      <c r="E78" s="107" t="s">
        <v>375</v>
      </c>
      <c r="F78" s="112">
        <v>7.06</v>
      </c>
      <c r="G78" s="111">
        <v>80</v>
      </c>
      <c r="H78" s="83" t="str">
        <f t="shared" si="4"/>
        <v>300.000</v>
      </c>
      <c r="I78" s="84">
        <f t="shared" si="5"/>
        <v>1500000</v>
      </c>
      <c r="J78" s="208"/>
      <c r="K78" s="85"/>
      <c r="L78" s="96" t="s">
        <v>70</v>
      </c>
      <c r="O78" s="8">
        <v>36</v>
      </c>
    </row>
    <row r="79" spans="1:15" s="8" customFormat="1" ht="24.95" customHeight="1">
      <c r="A79" s="243" t="s">
        <v>3</v>
      </c>
      <c r="B79" s="243"/>
      <c r="C79" s="243"/>
      <c r="D79" s="204">
        <f>A78</f>
        <v>69</v>
      </c>
      <c r="E79" s="242" t="s">
        <v>1351</v>
      </c>
      <c r="F79" s="242"/>
      <c r="G79" s="242"/>
      <c r="H79" s="242"/>
      <c r="I79" s="25">
        <f>SUM(I10:I78)</f>
        <v>136125000</v>
      </c>
      <c r="J79" s="251"/>
      <c r="K79" s="251"/>
      <c r="L79" s="86">
        <f>COUNTIF(L10:L78,"Nữ")</f>
        <v>33</v>
      </c>
    </row>
    <row r="80" spans="1:15" ht="24.95" customHeight="1">
      <c r="A80" s="249" t="s">
        <v>1352</v>
      </c>
      <c r="B80" s="249"/>
      <c r="C80" s="249"/>
      <c r="D80" s="249"/>
      <c r="E80" s="249"/>
      <c r="F80" s="249"/>
      <c r="G80" s="249"/>
      <c r="H80" s="249"/>
      <c r="I80" s="249"/>
      <c r="J80" s="249"/>
      <c r="K80" s="249"/>
      <c r="L80" s="10"/>
    </row>
    <row r="81" spans="1:15" ht="18" customHeight="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1"/>
    </row>
    <row r="82" spans="1:15" s="72" customFormat="1" ht="18" customHeight="1">
      <c r="A82" s="250" t="s">
        <v>76</v>
      </c>
      <c r="B82" s="250"/>
      <c r="C82" s="250"/>
      <c r="D82" s="250"/>
      <c r="E82" s="250" t="s">
        <v>42</v>
      </c>
      <c r="F82" s="250"/>
      <c r="G82" s="250"/>
      <c r="H82" s="250"/>
      <c r="I82" s="250" t="s">
        <v>41</v>
      </c>
      <c r="J82" s="250"/>
      <c r="L82" s="120"/>
      <c r="M82" s="72">
        <f>10+23+73</f>
        <v>106</v>
      </c>
    </row>
    <row r="83" spans="1:15" ht="18" customHeight="1">
      <c r="I83" s="21"/>
      <c r="L83" s="17"/>
    </row>
    <row r="84" spans="1:15" s="224" customFormat="1" ht="18" customHeight="1">
      <c r="A84" s="244" t="s">
        <v>53</v>
      </c>
      <c r="B84" s="244"/>
      <c r="C84" s="244"/>
      <c r="D84" s="244"/>
      <c r="E84" s="244" t="s">
        <v>53</v>
      </c>
      <c r="F84" s="244"/>
      <c r="G84" s="244"/>
      <c r="H84" s="244"/>
      <c r="I84" s="244" t="s">
        <v>53</v>
      </c>
      <c r="J84" s="244"/>
      <c r="L84" s="225"/>
    </row>
    <row r="85" spans="1:15" ht="18" customHeight="1">
      <c r="A85" s="99"/>
      <c r="B85" s="99"/>
      <c r="C85" s="99"/>
      <c r="D85" s="99"/>
      <c r="E85" s="99"/>
      <c r="F85" s="99"/>
      <c r="G85" s="99"/>
      <c r="H85" s="99"/>
      <c r="I85" s="99"/>
      <c r="J85" s="99"/>
      <c r="L85" s="17"/>
    </row>
    <row r="86" spans="1:15" ht="18" customHeight="1">
      <c r="I86" s="21"/>
      <c r="L86" s="17"/>
    </row>
    <row r="87" spans="1:15" ht="18" customHeight="1">
      <c r="A87" s="234" t="s">
        <v>455</v>
      </c>
      <c r="B87" s="234"/>
      <c r="C87" s="234"/>
      <c r="D87" s="234"/>
      <c r="E87" s="234" t="s">
        <v>68</v>
      </c>
      <c r="F87" s="234"/>
      <c r="G87" s="234"/>
      <c r="H87" s="234"/>
      <c r="I87" s="234" t="s">
        <v>62</v>
      </c>
      <c r="J87" s="234"/>
      <c r="K87" s="234"/>
      <c r="L87" s="17"/>
    </row>
    <row r="88" spans="1:15" ht="18" customHeight="1">
      <c r="A88" s="94"/>
      <c r="B88" s="94"/>
      <c r="C88" s="94"/>
      <c r="D88" s="94"/>
      <c r="E88" s="94"/>
      <c r="F88" s="94"/>
      <c r="G88" s="94"/>
      <c r="H88" s="94"/>
      <c r="I88" s="94"/>
      <c r="J88" s="94"/>
      <c r="K88" s="94"/>
      <c r="L88" s="17"/>
    </row>
    <row r="89" spans="1:15" ht="18" customHeight="1">
      <c r="A89" s="212"/>
      <c r="B89" s="212"/>
      <c r="C89" s="212"/>
      <c r="D89" s="212"/>
      <c r="E89" s="212"/>
      <c r="F89" s="212"/>
      <c r="G89" s="212"/>
      <c r="H89" s="212"/>
      <c r="I89" s="212"/>
      <c r="J89" s="212"/>
      <c r="K89" s="212"/>
      <c r="L89" s="17"/>
    </row>
    <row r="90" spans="1:15" s="8" customFormat="1" ht="18" customHeight="1">
      <c r="A90" s="6">
        <v>1</v>
      </c>
      <c r="B90" s="108" t="s">
        <v>367</v>
      </c>
      <c r="C90" s="109" t="s">
        <v>368</v>
      </c>
      <c r="D90" s="110" t="s">
        <v>304</v>
      </c>
      <c r="E90" s="107" t="s">
        <v>363</v>
      </c>
      <c r="F90" s="112">
        <v>7.96</v>
      </c>
      <c r="G90" s="111">
        <v>77</v>
      </c>
      <c r="H90" s="83" t="str">
        <f t="shared" ref="H90:H126" si="6">IF(AND(F90&gt;=9,G90&gt;=90),"550.000",IF(AND(F90&gt;=8,G90&gt;=80),"475.000",IF(AND(F90&gt;=7,G90&gt;=70),"300.000"," ")))</f>
        <v>300.000</v>
      </c>
      <c r="I90" s="84">
        <f t="shared" ref="I90:I126" si="7">H90*5</f>
        <v>1500000</v>
      </c>
      <c r="J90" s="158"/>
      <c r="K90" s="85"/>
      <c r="L90" s="96" t="s">
        <v>70</v>
      </c>
      <c r="O90" s="8">
        <v>39</v>
      </c>
    </row>
    <row r="91" spans="1:15" s="8" customFormat="1" ht="18" customHeight="1">
      <c r="A91" s="6">
        <v>2</v>
      </c>
      <c r="B91" s="108" t="s">
        <v>425</v>
      </c>
      <c r="C91" s="109" t="s">
        <v>426</v>
      </c>
      <c r="D91" s="110" t="s">
        <v>172</v>
      </c>
      <c r="E91" s="107" t="s">
        <v>423</v>
      </c>
      <c r="F91" s="112">
        <v>7.95</v>
      </c>
      <c r="G91" s="111">
        <v>75</v>
      </c>
      <c r="H91" s="83" t="str">
        <f t="shared" si="6"/>
        <v>300.000</v>
      </c>
      <c r="I91" s="84">
        <f t="shared" si="7"/>
        <v>1500000</v>
      </c>
      <c r="J91" s="158"/>
      <c r="K91" s="85"/>
      <c r="L91" s="96"/>
      <c r="O91" s="8">
        <v>42</v>
      </c>
    </row>
    <row r="92" spans="1:15" s="8" customFormat="1" ht="18" customHeight="1">
      <c r="A92" s="6">
        <v>3</v>
      </c>
      <c r="B92" s="108" t="s">
        <v>328</v>
      </c>
      <c r="C92" s="109" t="s">
        <v>329</v>
      </c>
      <c r="D92" s="110" t="s">
        <v>86</v>
      </c>
      <c r="E92" s="107" t="s">
        <v>330</v>
      </c>
      <c r="F92" s="112">
        <v>7.94</v>
      </c>
      <c r="G92" s="111">
        <v>70</v>
      </c>
      <c r="H92" s="83" t="str">
        <f t="shared" si="6"/>
        <v>300.000</v>
      </c>
      <c r="I92" s="84">
        <f t="shared" si="7"/>
        <v>1500000</v>
      </c>
      <c r="J92" s="154"/>
      <c r="K92" s="85"/>
      <c r="L92" s="182"/>
      <c r="O92" s="8">
        <v>59</v>
      </c>
    </row>
    <row r="93" spans="1:15" s="8" customFormat="1" ht="18" customHeight="1">
      <c r="A93" s="6">
        <v>4</v>
      </c>
      <c r="B93" s="108" t="s">
        <v>869</v>
      </c>
      <c r="C93" s="109" t="s">
        <v>870</v>
      </c>
      <c r="D93" s="110" t="s">
        <v>105</v>
      </c>
      <c r="E93" s="107" t="s">
        <v>335</v>
      </c>
      <c r="F93" s="112">
        <v>7.93</v>
      </c>
      <c r="G93" s="111">
        <v>71</v>
      </c>
      <c r="H93" s="83" t="str">
        <f t="shared" si="6"/>
        <v>300.000</v>
      </c>
      <c r="I93" s="84">
        <f t="shared" si="7"/>
        <v>1500000</v>
      </c>
      <c r="J93" s="158"/>
      <c r="K93" s="85"/>
      <c r="L93" s="172"/>
      <c r="O93" s="8">
        <v>52</v>
      </c>
    </row>
    <row r="94" spans="1:15" s="8" customFormat="1" ht="18" customHeight="1">
      <c r="A94" s="6">
        <v>5</v>
      </c>
      <c r="B94" s="108" t="s">
        <v>439</v>
      </c>
      <c r="C94" s="109" t="s">
        <v>440</v>
      </c>
      <c r="D94" s="110" t="s">
        <v>380</v>
      </c>
      <c r="E94" s="107" t="s">
        <v>423</v>
      </c>
      <c r="F94" s="112">
        <v>7.93</v>
      </c>
      <c r="G94" s="111">
        <v>70</v>
      </c>
      <c r="H94" s="83" t="str">
        <f t="shared" si="6"/>
        <v>300.000</v>
      </c>
      <c r="I94" s="84">
        <f t="shared" si="7"/>
        <v>1500000</v>
      </c>
      <c r="J94" s="158"/>
      <c r="K94" s="85"/>
      <c r="L94" s="96" t="s">
        <v>70</v>
      </c>
      <c r="O94" s="8">
        <v>60</v>
      </c>
    </row>
    <row r="95" spans="1:15" s="8" customFormat="1" ht="18" customHeight="1">
      <c r="A95" s="6">
        <v>6</v>
      </c>
      <c r="B95" s="108" t="s">
        <v>856</v>
      </c>
      <c r="C95" s="109" t="s">
        <v>857</v>
      </c>
      <c r="D95" s="110" t="s">
        <v>858</v>
      </c>
      <c r="E95" s="107" t="s">
        <v>335</v>
      </c>
      <c r="F95" s="112">
        <v>7.91</v>
      </c>
      <c r="G95" s="111">
        <v>70</v>
      </c>
      <c r="H95" s="83" t="str">
        <f t="shared" si="6"/>
        <v>300.000</v>
      </c>
      <c r="I95" s="84">
        <f t="shared" si="7"/>
        <v>1500000</v>
      </c>
      <c r="J95" s="158"/>
      <c r="K95" s="85"/>
      <c r="L95" s="172"/>
      <c r="O95" s="8">
        <v>61</v>
      </c>
    </row>
    <row r="96" spans="1:15" s="8" customFormat="1" ht="18" customHeight="1">
      <c r="A96" s="6">
        <v>7</v>
      </c>
      <c r="B96" s="108" t="s">
        <v>828</v>
      </c>
      <c r="C96" s="109" t="s">
        <v>253</v>
      </c>
      <c r="D96" s="110" t="s">
        <v>96</v>
      </c>
      <c r="E96" s="107" t="s">
        <v>829</v>
      </c>
      <c r="F96" s="112">
        <v>7.89</v>
      </c>
      <c r="G96" s="111">
        <v>70</v>
      </c>
      <c r="H96" s="83" t="str">
        <f t="shared" si="6"/>
        <v>300.000</v>
      </c>
      <c r="I96" s="84">
        <f t="shared" si="7"/>
        <v>1500000</v>
      </c>
      <c r="J96" s="158"/>
      <c r="K96" s="85"/>
      <c r="L96" s="176"/>
      <c r="O96" s="8">
        <v>62</v>
      </c>
    </row>
    <row r="97" spans="1:15" s="8" customFormat="1" ht="18" customHeight="1">
      <c r="A97" s="6">
        <v>8</v>
      </c>
      <c r="B97" s="108" t="s">
        <v>953</v>
      </c>
      <c r="C97" s="109" t="s">
        <v>954</v>
      </c>
      <c r="D97" s="110" t="s">
        <v>419</v>
      </c>
      <c r="E97" s="107" t="s">
        <v>423</v>
      </c>
      <c r="F97" s="112">
        <v>7.88</v>
      </c>
      <c r="G97" s="111">
        <v>71</v>
      </c>
      <c r="H97" s="83" t="str">
        <f t="shared" si="6"/>
        <v>300.000</v>
      </c>
      <c r="I97" s="84">
        <f t="shared" si="7"/>
        <v>1500000</v>
      </c>
      <c r="J97" s="158"/>
      <c r="K97" s="85"/>
      <c r="L97" s="96" t="s">
        <v>70</v>
      </c>
      <c r="O97" s="8">
        <v>53</v>
      </c>
    </row>
    <row r="98" spans="1:15" s="8" customFormat="1" ht="18" customHeight="1">
      <c r="A98" s="6">
        <v>9</v>
      </c>
      <c r="B98" s="108" t="s">
        <v>432</v>
      </c>
      <c r="C98" s="109" t="s">
        <v>433</v>
      </c>
      <c r="D98" s="110" t="s">
        <v>152</v>
      </c>
      <c r="E98" s="107" t="s">
        <v>423</v>
      </c>
      <c r="F98" s="112">
        <v>7.85</v>
      </c>
      <c r="G98" s="111">
        <v>71</v>
      </c>
      <c r="H98" s="83" t="str">
        <f t="shared" si="6"/>
        <v>300.000</v>
      </c>
      <c r="I98" s="84">
        <f t="shared" si="7"/>
        <v>1500000</v>
      </c>
      <c r="J98" s="114"/>
      <c r="K98" s="85"/>
      <c r="L98" s="181" t="s">
        <v>70</v>
      </c>
      <c r="O98" s="8">
        <v>54</v>
      </c>
    </row>
    <row r="99" spans="1:15" s="8" customFormat="1" ht="18" customHeight="1">
      <c r="A99" s="6">
        <v>10</v>
      </c>
      <c r="B99" s="108" t="s">
        <v>417</v>
      </c>
      <c r="C99" s="109" t="s">
        <v>418</v>
      </c>
      <c r="D99" s="110" t="s">
        <v>419</v>
      </c>
      <c r="E99" s="107" t="s">
        <v>400</v>
      </c>
      <c r="F99" s="112">
        <v>7.85</v>
      </c>
      <c r="G99" s="111">
        <v>70</v>
      </c>
      <c r="H99" s="83" t="str">
        <f t="shared" si="6"/>
        <v>300.000</v>
      </c>
      <c r="I99" s="84">
        <f t="shared" si="7"/>
        <v>1500000</v>
      </c>
      <c r="J99" s="158"/>
      <c r="K99" s="85"/>
      <c r="L99" s="181" t="s">
        <v>70</v>
      </c>
      <c r="O99" s="8">
        <v>63</v>
      </c>
    </row>
    <row r="100" spans="1:15" s="8" customFormat="1" ht="18" customHeight="1">
      <c r="A100" s="6">
        <v>11</v>
      </c>
      <c r="B100" s="108" t="s">
        <v>859</v>
      </c>
      <c r="C100" s="109" t="s">
        <v>860</v>
      </c>
      <c r="D100" s="110" t="s">
        <v>782</v>
      </c>
      <c r="E100" s="107" t="s">
        <v>335</v>
      </c>
      <c r="F100" s="112">
        <v>7.81</v>
      </c>
      <c r="G100" s="111">
        <v>70</v>
      </c>
      <c r="H100" s="83" t="str">
        <f t="shared" si="6"/>
        <v>300.000</v>
      </c>
      <c r="I100" s="84">
        <f t="shared" si="7"/>
        <v>1500000</v>
      </c>
      <c r="J100" s="158"/>
      <c r="K100" s="85"/>
      <c r="L100" s="82"/>
      <c r="O100" s="8">
        <v>64</v>
      </c>
    </row>
    <row r="101" spans="1:15" s="8" customFormat="1" ht="18" customHeight="1">
      <c r="A101" s="6">
        <v>12</v>
      </c>
      <c r="B101" s="108" t="s">
        <v>912</v>
      </c>
      <c r="C101" s="109" t="s">
        <v>913</v>
      </c>
      <c r="D101" s="110" t="s">
        <v>99</v>
      </c>
      <c r="E101" s="107" t="s">
        <v>363</v>
      </c>
      <c r="F101" s="112">
        <v>7.8</v>
      </c>
      <c r="G101" s="111">
        <v>78</v>
      </c>
      <c r="H101" s="83" t="str">
        <f t="shared" si="6"/>
        <v>300.000</v>
      </c>
      <c r="I101" s="84">
        <f t="shared" si="7"/>
        <v>1500000</v>
      </c>
      <c r="J101" s="177"/>
      <c r="K101" s="85"/>
      <c r="L101" s="115" t="s">
        <v>70</v>
      </c>
      <c r="O101" s="8">
        <v>38</v>
      </c>
    </row>
    <row r="102" spans="1:15" s="8" customFormat="1" ht="18" customHeight="1">
      <c r="A102" s="6">
        <v>13</v>
      </c>
      <c r="B102" s="108" t="s">
        <v>403</v>
      </c>
      <c r="C102" s="109" t="s">
        <v>404</v>
      </c>
      <c r="D102" s="110" t="s">
        <v>85</v>
      </c>
      <c r="E102" s="107" t="s">
        <v>400</v>
      </c>
      <c r="F102" s="112">
        <v>7.8</v>
      </c>
      <c r="G102" s="111">
        <v>70</v>
      </c>
      <c r="H102" s="83" t="str">
        <f t="shared" si="6"/>
        <v>300.000</v>
      </c>
      <c r="I102" s="84">
        <f t="shared" si="7"/>
        <v>1500000</v>
      </c>
      <c r="J102" s="142"/>
      <c r="K102" s="85"/>
      <c r="L102" s="96" t="s">
        <v>70</v>
      </c>
      <c r="O102" s="8">
        <v>65</v>
      </c>
    </row>
    <row r="103" spans="1:15" s="8" customFormat="1" ht="18" customHeight="1">
      <c r="A103" s="6">
        <v>14</v>
      </c>
      <c r="B103" s="108" t="s">
        <v>818</v>
      </c>
      <c r="C103" s="109" t="s">
        <v>405</v>
      </c>
      <c r="D103" s="110" t="s">
        <v>97</v>
      </c>
      <c r="E103" s="107" t="s">
        <v>317</v>
      </c>
      <c r="F103" s="112">
        <v>7.76</v>
      </c>
      <c r="G103" s="111">
        <v>73</v>
      </c>
      <c r="H103" s="83" t="str">
        <f t="shared" si="6"/>
        <v>300.000</v>
      </c>
      <c r="I103" s="84">
        <f t="shared" si="7"/>
        <v>1500000</v>
      </c>
      <c r="J103" s="85"/>
      <c r="K103" s="85"/>
      <c r="L103" s="172"/>
      <c r="O103" s="8">
        <v>48</v>
      </c>
    </row>
    <row r="104" spans="1:15" s="8" customFormat="1" ht="18" customHeight="1">
      <c r="A104" s="6">
        <v>15</v>
      </c>
      <c r="B104" s="108" t="s">
        <v>401</v>
      </c>
      <c r="C104" s="109" t="s">
        <v>402</v>
      </c>
      <c r="D104" s="110" t="s">
        <v>147</v>
      </c>
      <c r="E104" s="107" t="s">
        <v>400</v>
      </c>
      <c r="F104" s="112">
        <v>7.7</v>
      </c>
      <c r="G104" s="111">
        <v>70</v>
      </c>
      <c r="H104" s="83" t="str">
        <f t="shared" si="6"/>
        <v>300.000</v>
      </c>
      <c r="I104" s="84">
        <f t="shared" si="7"/>
        <v>1500000</v>
      </c>
      <c r="J104" s="158"/>
      <c r="K104" s="85"/>
      <c r="L104" s="96" t="s">
        <v>70</v>
      </c>
      <c r="O104" s="8">
        <v>66</v>
      </c>
    </row>
    <row r="105" spans="1:15" s="8" customFormat="1" ht="18" customHeight="1">
      <c r="A105" s="6">
        <v>16</v>
      </c>
      <c r="B105" s="108" t="s">
        <v>939</v>
      </c>
      <c r="C105" s="109" t="s">
        <v>940</v>
      </c>
      <c r="D105" s="110" t="s">
        <v>101</v>
      </c>
      <c r="E105" s="107" t="s">
        <v>395</v>
      </c>
      <c r="F105" s="112">
        <v>7.66</v>
      </c>
      <c r="G105" s="111">
        <v>70</v>
      </c>
      <c r="H105" s="83" t="str">
        <f t="shared" si="6"/>
        <v>300.000</v>
      </c>
      <c r="I105" s="84">
        <f t="shared" si="7"/>
        <v>1500000</v>
      </c>
      <c r="J105" s="142"/>
      <c r="K105" s="85"/>
      <c r="L105" s="182"/>
      <c r="O105" s="8">
        <v>67</v>
      </c>
    </row>
    <row r="106" spans="1:15" s="8" customFormat="1" ht="18" customHeight="1">
      <c r="A106" s="6">
        <v>17</v>
      </c>
      <c r="B106" s="108" t="s">
        <v>920</v>
      </c>
      <c r="C106" s="109" t="s">
        <v>611</v>
      </c>
      <c r="D106" s="110" t="s">
        <v>553</v>
      </c>
      <c r="E106" s="107" t="s">
        <v>363</v>
      </c>
      <c r="F106" s="112">
        <v>7.64</v>
      </c>
      <c r="G106" s="111">
        <v>76</v>
      </c>
      <c r="H106" s="83" t="str">
        <f t="shared" si="6"/>
        <v>300.000</v>
      </c>
      <c r="I106" s="84">
        <f t="shared" si="7"/>
        <v>1500000</v>
      </c>
      <c r="J106" s="188"/>
      <c r="K106" s="85"/>
      <c r="L106" s="96" t="s">
        <v>70</v>
      </c>
      <c r="O106" s="8">
        <v>41</v>
      </c>
    </row>
    <row r="107" spans="1:15" s="8" customFormat="1" ht="18" customHeight="1">
      <c r="A107" s="6">
        <v>18</v>
      </c>
      <c r="B107" s="108" t="s">
        <v>430</v>
      </c>
      <c r="C107" s="109" t="s">
        <v>431</v>
      </c>
      <c r="D107" s="110" t="s">
        <v>298</v>
      </c>
      <c r="E107" s="107" t="s">
        <v>423</v>
      </c>
      <c r="F107" s="112">
        <v>7.64</v>
      </c>
      <c r="G107" s="111">
        <v>74</v>
      </c>
      <c r="H107" s="83" t="str">
        <f t="shared" si="6"/>
        <v>300.000</v>
      </c>
      <c r="I107" s="84">
        <f t="shared" si="7"/>
        <v>1500000</v>
      </c>
      <c r="J107" s="175"/>
      <c r="K107" s="85"/>
      <c r="L107" s="96" t="s">
        <v>70</v>
      </c>
      <c r="O107" s="8">
        <v>47</v>
      </c>
    </row>
    <row r="108" spans="1:15" s="8" customFormat="1" ht="18" customHeight="1">
      <c r="A108" s="6">
        <v>19</v>
      </c>
      <c r="B108" s="108" t="s">
        <v>331</v>
      </c>
      <c r="C108" s="109" t="s">
        <v>332</v>
      </c>
      <c r="D108" s="110" t="s">
        <v>304</v>
      </c>
      <c r="E108" s="107" t="s">
        <v>330</v>
      </c>
      <c r="F108" s="112">
        <v>7.6</v>
      </c>
      <c r="G108" s="111">
        <v>70</v>
      </c>
      <c r="H108" s="83" t="str">
        <f t="shared" si="6"/>
        <v>300.000</v>
      </c>
      <c r="I108" s="84">
        <f t="shared" si="7"/>
        <v>1500000</v>
      </c>
      <c r="J108" s="158"/>
      <c r="K108" s="85"/>
      <c r="L108" s="179" t="s">
        <v>70</v>
      </c>
      <c r="O108" s="8">
        <v>68</v>
      </c>
    </row>
    <row r="109" spans="1:15" s="8" customFormat="1" ht="18" customHeight="1">
      <c r="A109" s="6">
        <v>20</v>
      </c>
      <c r="B109" s="108" t="s">
        <v>356</v>
      </c>
      <c r="C109" s="109" t="s">
        <v>357</v>
      </c>
      <c r="D109" s="110" t="s">
        <v>217</v>
      </c>
      <c r="E109" s="107" t="s">
        <v>358</v>
      </c>
      <c r="F109" s="112">
        <v>7.55</v>
      </c>
      <c r="G109" s="111">
        <v>79</v>
      </c>
      <c r="H109" s="83" t="str">
        <f t="shared" si="6"/>
        <v>300.000</v>
      </c>
      <c r="I109" s="84">
        <f t="shared" si="7"/>
        <v>1500000</v>
      </c>
      <c r="J109" s="85"/>
      <c r="K109" s="85"/>
      <c r="L109" s="180"/>
      <c r="O109" s="8">
        <v>37</v>
      </c>
    </row>
    <row r="110" spans="1:15" s="8" customFormat="1" ht="18" customHeight="1">
      <c r="A110" s="6">
        <v>21</v>
      </c>
      <c r="B110" s="108" t="s">
        <v>898</v>
      </c>
      <c r="C110" s="109" t="s">
        <v>275</v>
      </c>
      <c r="D110" s="110" t="s">
        <v>603</v>
      </c>
      <c r="E110" s="107" t="s">
        <v>350</v>
      </c>
      <c r="F110" s="112">
        <v>7.53</v>
      </c>
      <c r="G110" s="111">
        <v>75</v>
      </c>
      <c r="H110" s="83" t="str">
        <f t="shared" si="6"/>
        <v>300.000</v>
      </c>
      <c r="I110" s="84">
        <f t="shared" si="7"/>
        <v>1500000</v>
      </c>
      <c r="J110" s="177"/>
      <c r="K110" s="85"/>
      <c r="L110" s="172"/>
      <c r="O110" s="8">
        <v>43</v>
      </c>
    </row>
    <row r="111" spans="1:15" s="8" customFormat="1" ht="18" customHeight="1">
      <c r="A111" s="6">
        <v>22</v>
      </c>
      <c r="B111" s="108" t="s">
        <v>936</v>
      </c>
      <c r="C111" s="109" t="s">
        <v>602</v>
      </c>
      <c r="D111" s="110" t="s">
        <v>937</v>
      </c>
      <c r="E111" s="107" t="s">
        <v>938</v>
      </c>
      <c r="F111" s="112">
        <v>7.48</v>
      </c>
      <c r="G111" s="111">
        <v>71</v>
      </c>
      <c r="H111" s="83" t="str">
        <f t="shared" si="6"/>
        <v>300.000</v>
      </c>
      <c r="I111" s="84">
        <f t="shared" si="7"/>
        <v>1500000</v>
      </c>
      <c r="J111" s="188"/>
      <c r="K111" s="85"/>
      <c r="L111" s="179"/>
      <c r="O111" s="8">
        <v>55</v>
      </c>
    </row>
    <row r="112" spans="1:15" s="8" customFormat="1" ht="18" customHeight="1">
      <c r="A112" s="6">
        <v>23</v>
      </c>
      <c r="B112" s="108" t="s">
        <v>841</v>
      </c>
      <c r="C112" s="109" t="s">
        <v>842</v>
      </c>
      <c r="D112" s="110" t="s">
        <v>843</v>
      </c>
      <c r="E112" s="107" t="s">
        <v>327</v>
      </c>
      <c r="F112" s="112">
        <v>7.46</v>
      </c>
      <c r="G112" s="111">
        <v>71</v>
      </c>
      <c r="H112" s="83" t="str">
        <f t="shared" si="6"/>
        <v>300.000</v>
      </c>
      <c r="I112" s="84">
        <f t="shared" si="7"/>
        <v>1500000</v>
      </c>
      <c r="J112" s="194"/>
      <c r="K112" s="85"/>
      <c r="L112" s="180"/>
      <c r="O112" s="8">
        <v>56</v>
      </c>
    </row>
    <row r="113" spans="1:15" s="8" customFormat="1" ht="18" customHeight="1">
      <c r="A113" s="6">
        <v>24</v>
      </c>
      <c r="B113" s="166" t="s">
        <v>871</v>
      </c>
      <c r="C113" s="167" t="s">
        <v>872</v>
      </c>
      <c r="D113" s="168" t="s">
        <v>172</v>
      </c>
      <c r="E113" s="107" t="s">
        <v>335</v>
      </c>
      <c r="F113" s="112">
        <v>7.42</v>
      </c>
      <c r="G113" s="111">
        <v>70</v>
      </c>
      <c r="H113" s="83" t="str">
        <f t="shared" si="6"/>
        <v>300.000</v>
      </c>
      <c r="I113" s="84">
        <f t="shared" si="7"/>
        <v>1500000</v>
      </c>
      <c r="J113" s="159"/>
      <c r="K113" s="85"/>
      <c r="L113" s="180"/>
      <c r="O113" s="8">
        <v>69</v>
      </c>
    </row>
    <row r="114" spans="1:15" s="8" customFormat="1" ht="18" customHeight="1">
      <c r="A114" s="6">
        <v>25</v>
      </c>
      <c r="B114" s="108" t="s">
        <v>861</v>
      </c>
      <c r="C114" s="109" t="s">
        <v>862</v>
      </c>
      <c r="D114" s="110" t="s">
        <v>612</v>
      </c>
      <c r="E114" s="107" t="s">
        <v>335</v>
      </c>
      <c r="F114" s="112">
        <v>7.39</v>
      </c>
      <c r="G114" s="111">
        <v>75</v>
      </c>
      <c r="H114" s="83" t="str">
        <f t="shared" si="6"/>
        <v>300.000</v>
      </c>
      <c r="I114" s="84">
        <f t="shared" si="7"/>
        <v>1500000</v>
      </c>
      <c r="J114" s="158"/>
      <c r="K114" s="85"/>
      <c r="L114" s="176"/>
      <c r="O114" s="8">
        <v>44</v>
      </c>
    </row>
    <row r="115" spans="1:15" s="8" customFormat="1" ht="18" customHeight="1">
      <c r="A115" s="6">
        <v>26</v>
      </c>
      <c r="B115" s="108" t="s">
        <v>420</v>
      </c>
      <c r="C115" s="109" t="s">
        <v>421</v>
      </c>
      <c r="D115" s="110" t="s">
        <v>422</v>
      </c>
      <c r="E115" s="107" t="s">
        <v>423</v>
      </c>
      <c r="F115" s="112">
        <v>7.39</v>
      </c>
      <c r="G115" s="111">
        <v>70</v>
      </c>
      <c r="H115" s="83" t="str">
        <f t="shared" si="6"/>
        <v>300.000</v>
      </c>
      <c r="I115" s="84">
        <f t="shared" si="7"/>
        <v>1500000</v>
      </c>
      <c r="J115" s="158"/>
      <c r="K115" s="85"/>
      <c r="L115" s="96" t="s">
        <v>70</v>
      </c>
      <c r="O115" s="8">
        <v>70</v>
      </c>
    </row>
    <row r="116" spans="1:15" s="8" customFormat="1" ht="18" customHeight="1">
      <c r="A116" s="6">
        <v>27</v>
      </c>
      <c r="B116" s="108" t="s">
        <v>844</v>
      </c>
      <c r="C116" s="109" t="s">
        <v>845</v>
      </c>
      <c r="D116" s="110" t="s">
        <v>846</v>
      </c>
      <c r="E116" s="107" t="s">
        <v>330</v>
      </c>
      <c r="F116" s="112">
        <v>7.31</v>
      </c>
      <c r="G116" s="111">
        <v>70</v>
      </c>
      <c r="H116" s="83" t="str">
        <f t="shared" si="6"/>
        <v>300.000</v>
      </c>
      <c r="I116" s="84">
        <f t="shared" si="7"/>
        <v>1500000</v>
      </c>
      <c r="J116" s="142"/>
      <c r="K116" s="85"/>
      <c r="L116" s="172"/>
      <c r="O116" s="8">
        <v>71</v>
      </c>
    </row>
    <row r="117" spans="1:15" s="8" customFormat="1" ht="18" customHeight="1">
      <c r="A117" s="6">
        <v>28</v>
      </c>
      <c r="B117" s="108" t="s">
        <v>935</v>
      </c>
      <c r="C117" s="109" t="s">
        <v>369</v>
      </c>
      <c r="D117" s="110" t="s">
        <v>301</v>
      </c>
      <c r="E117" s="107" t="s">
        <v>375</v>
      </c>
      <c r="F117" s="112">
        <v>7.28</v>
      </c>
      <c r="G117" s="111">
        <v>72</v>
      </c>
      <c r="H117" s="83" t="str">
        <f t="shared" si="6"/>
        <v>300.000</v>
      </c>
      <c r="I117" s="84">
        <f t="shared" si="7"/>
        <v>1500000</v>
      </c>
      <c r="J117" s="158"/>
      <c r="K117" s="85"/>
      <c r="L117" s="96" t="s">
        <v>70</v>
      </c>
      <c r="O117" s="8">
        <v>50</v>
      </c>
    </row>
    <row r="118" spans="1:15" s="8" customFormat="1" ht="18" customHeight="1">
      <c r="A118" s="6">
        <v>29</v>
      </c>
      <c r="B118" s="108" t="s">
        <v>903</v>
      </c>
      <c r="C118" s="109" t="s">
        <v>904</v>
      </c>
      <c r="D118" s="110" t="s">
        <v>89</v>
      </c>
      <c r="E118" s="107" t="s">
        <v>905</v>
      </c>
      <c r="F118" s="112">
        <v>7.26</v>
      </c>
      <c r="G118" s="111">
        <v>73</v>
      </c>
      <c r="H118" s="83" t="str">
        <f t="shared" si="6"/>
        <v>300.000</v>
      </c>
      <c r="I118" s="84">
        <f t="shared" si="7"/>
        <v>1500000</v>
      </c>
      <c r="J118" s="158"/>
      <c r="K118" s="85"/>
      <c r="L118" s="180"/>
      <c r="M118" s="8">
        <f>14+9+32</f>
        <v>55</v>
      </c>
      <c r="O118" s="8">
        <v>49</v>
      </c>
    </row>
    <row r="119" spans="1:15" s="8" customFormat="1" ht="18" customHeight="1">
      <c r="A119" s="6">
        <v>30</v>
      </c>
      <c r="B119" s="108" t="s">
        <v>390</v>
      </c>
      <c r="C119" s="109" t="s">
        <v>391</v>
      </c>
      <c r="D119" s="110" t="s">
        <v>217</v>
      </c>
      <c r="E119" s="107" t="s">
        <v>392</v>
      </c>
      <c r="F119" s="112">
        <v>7.26</v>
      </c>
      <c r="G119" s="111">
        <v>71</v>
      </c>
      <c r="H119" s="83" t="str">
        <f t="shared" si="6"/>
        <v>300.000</v>
      </c>
      <c r="I119" s="84">
        <f t="shared" si="7"/>
        <v>1500000</v>
      </c>
      <c r="J119" s="160"/>
      <c r="K119" s="85"/>
      <c r="L119" s="179"/>
      <c r="O119" s="8">
        <v>57</v>
      </c>
    </row>
    <row r="120" spans="1:15" s="8" customFormat="1" ht="18" customHeight="1">
      <c r="A120" s="6">
        <v>31</v>
      </c>
      <c r="B120" s="108" t="s">
        <v>947</v>
      </c>
      <c r="C120" s="109" t="s">
        <v>948</v>
      </c>
      <c r="D120" s="110" t="s">
        <v>677</v>
      </c>
      <c r="E120" s="107" t="s">
        <v>396</v>
      </c>
      <c r="F120" s="112">
        <v>7.24</v>
      </c>
      <c r="G120" s="111">
        <v>70</v>
      </c>
      <c r="H120" s="83" t="str">
        <f t="shared" si="6"/>
        <v>300.000</v>
      </c>
      <c r="I120" s="84">
        <f t="shared" si="7"/>
        <v>1500000</v>
      </c>
      <c r="J120" s="142"/>
      <c r="K120" s="85"/>
      <c r="L120" s="96" t="s">
        <v>70</v>
      </c>
      <c r="O120" s="8">
        <v>72</v>
      </c>
    </row>
    <row r="121" spans="1:15" s="8" customFormat="1" ht="18" customHeight="1">
      <c r="A121" s="6">
        <v>32</v>
      </c>
      <c r="B121" s="108" t="s">
        <v>949</v>
      </c>
      <c r="C121" s="109" t="s">
        <v>611</v>
      </c>
      <c r="D121" s="110" t="s">
        <v>85</v>
      </c>
      <c r="E121" s="107" t="s">
        <v>423</v>
      </c>
      <c r="F121" s="112">
        <v>7.22</v>
      </c>
      <c r="G121" s="111">
        <v>72</v>
      </c>
      <c r="H121" s="83" t="str">
        <f t="shared" si="6"/>
        <v>300.000</v>
      </c>
      <c r="I121" s="84">
        <f t="shared" si="7"/>
        <v>1500000</v>
      </c>
      <c r="J121" s="158"/>
      <c r="K121" s="85"/>
      <c r="L121" s="96" t="s">
        <v>70</v>
      </c>
      <c r="O121" s="8">
        <v>51</v>
      </c>
    </row>
    <row r="122" spans="1:15" s="8" customFormat="1" ht="18" customHeight="1">
      <c r="A122" s="6">
        <v>33</v>
      </c>
      <c r="B122" s="166" t="s">
        <v>833</v>
      </c>
      <c r="C122" s="167" t="s">
        <v>834</v>
      </c>
      <c r="D122" s="168" t="s">
        <v>835</v>
      </c>
      <c r="E122" s="107" t="s">
        <v>325</v>
      </c>
      <c r="F122" s="112">
        <v>7.2</v>
      </c>
      <c r="G122" s="111">
        <v>75</v>
      </c>
      <c r="H122" s="83" t="str">
        <f t="shared" si="6"/>
        <v>300.000</v>
      </c>
      <c r="I122" s="84">
        <f t="shared" si="7"/>
        <v>1500000</v>
      </c>
      <c r="J122" s="162"/>
      <c r="K122" s="85"/>
      <c r="L122" s="172"/>
      <c r="O122" s="8">
        <v>45</v>
      </c>
    </row>
    <row r="123" spans="1:15" s="8" customFormat="1" ht="18" customHeight="1">
      <c r="A123" s="6">
        <v>34</v>
      </c>
      <c r="B123" s="108" t="s">
        <v>832</v>
      </c>
      <c r="C123" s="109" t="s">
        <v>88</v>
      </c>
      <c r="D123" s="110" t="s">
        <v>106</v>
      </c>
      <c r="E123" s="107" t="s">
        <v>322</v>
      </c>
      <c r="F123" s="112">
        <v>7.2</v>
      </c>
      <c r="G123" s="111">
        <v>70</v>
      </c>
      <c r="H123" s="83" t="str">
        <f t="shared" si="6"/>
        <v>300.000</v>
      </c>
      <c r="I123" s="84">
        <f t="shared" si="7"/>
        <v>1500000</v>
      </c>
      <c r="J123" s="85"/>
      <c r="K123" s="85"/>
      <c r="L123" s="172"/>
      <c r="O123" s="8">
        <v>73</v>
      </c>
    </row>
    <row r="124" spans="1:15" s="8" customFormat="1" ht="18" customHeight="1">
      <c r="A124" s="6">
        <v>35</v>
      </c>
      <c r="B124" s="108" t="s">
        <v>836</v>
      </c>
      <c r="C124" s="109" t="s">
        <v>837</v>
      </c>
      <c r="D124" s="110" t="s">
        <v>84</v>
      </c>
      <c r="E124" s="107" t="s">
        <v>326</v>
      </c>
      <c r="F124" s="112">
        <v>7.19</v>
      </c>
      <c r="G124" s="111">
        <v>71</v>
      </c>
      <c r="H124" s="83" t="str">
        <f t="shared" si="6"/>
        <v>300.000</v>
      </c>
      <c r="I124" s="84">
        <f t="shared" si="7"/>
        <v>1500000</v>
      </c>
      <c r="J124" s="85"/>
      <c r="K124" s="85"/>
      <c r="L124" s="172"/>
      <c r="O124" s="8">
        <v>58</v>
      </c>
    </row>
    <row r="125" spans="1:15" s="8" customFormat="1" ht="18" customHeight="1">
      <c r="A125" s="6">
        <v>36</v>
      </c>
      <c r="B125" s="108" t="s">
        <v>932</v>
      </c>
      <c r="C125" s="109" t="s">
        <v>933</v>
      </c>
      <c r="D125" s="110" t="s">
        <v>934</v>
      </c>
      <c r="E125" s="107" t="s">
        <v>375</v>
      </c>
      <c r="F125" s="112">
        <v>7.07</v>
      </c>
      <c r="G125" s="111">
        <v>75</v>
      </c>
      <c r="H125" s="83" t="str">
        <f t="shared" si="6"/>
        <v>300.000</v>
      </c>
      <c r="I125" s="84">
        <f t="shared" si="7"/>
        <v>1500000</v>
      </c>
      <c r="J125" s="142"/>
      <c r="K125" s="85"/>
      <c r="L125" s="96" t="s">
        <v>70</v>
      </c>
      <c r="O125" s="8">
        <v>46</v>
      </c>
    </row>
    <row r="126" spans="1:15" s="8" customFormat="1" ht="18" customHeight="1">
      <c r="A126" s="6">
        <v>37</v>
      </c>
      <c r="B126" s="108" t="s">
        <v>885</v>
      </c>
      <c r="C126" s="109" t="s">
        <v>886</v>
      </c>
      <c r="D126" s="110" t="s">
        <v>252</v>
      </c>
      <c r="E126" s="107" t="s">
        <v>335</v>
      </c>
      <c r="F126" s="112">
        <v>7</v>
      </c>
      <c r="G126" s="111">
        <v>77</v>
      </c>
      <c r="H126" s="83" t="str">
        <f t="shared" si="6"/>
        <v>300.000</v>
      </c>
      <c r="I126" s="84">
        <f t="shared" si="7"/>
        <v>1500000</v>
      </c>
      <c r="J126" s="142"/>
      <c r="K126" s="85"/>
      <c r="L126" s="182"/>
      <c r="O126" s="8">
        <v>40</v>
      </c>
    </row>
    <row r="127" spans="1:15" ht="18" customHeight="1">
      <c r="A127" s="203"/>
      <c r="B127" s="203"/>
      <c r="C127" s="203"/>
      <c r="D127" s="203"/>
      <c r="E127" s="203"/>
      <c r="F127" s="203"/>
      <c r="G127" s="203"/>
      <c r="H127" s="203"/>
      <c r="I127" s="203"/>
      <c r="J127" s="203"/>
      <c r="K127" s="203"/>
      <c r="L127" s="17"/>
    </row>
    <row r="128" spans="1:15" ht="18" customHeight="1">
      <c r="A128" s="203"/>
      <c r="B128" s="203"/>
      <c r="C128" s="203"/>
      <c r="D128" s="203"/>
      <c r="E128" s="203"/>
      <c r="F128" s="203"/>
      <c r="G128" s="203"/>
      <c r="H128" s="203"/>
      <c r="I128" s="203"/>
      <c r="J128" s="203"/>
      <c r="K128" s="203"/>
      <c r="L128" s="17"/>
    </row>
    <row r="129" spans="1:12" ht="18" customHeight="1">
      <c r="A129" s="203"/>
      <c r="B129" s="203"/>
      <c r="C129" s="203"/>
      <c r="D129" s="203"/>
      <c r="E129" s="203"/>
      <c r="F129" s="203"/>
      <c r="G129" s="203"/>
      <c r="H129" s="203"/>
      <c r="I129" s="203"/>
      <c r="J129" s="203"/>
      <c r="K129" s="203"/>
      <c r="L129" s="17"/>
    </row>
    <row r="130" spans="1:12" ht="18" customHeight="1"/>
    <row r="131" spans="1:12" s="8" customFormat="1" ht="18" customHeight="1">
      <c r="A131" s="6"/>
      <c r="B131" s="105"/>
      <c r="C131" s="106"/>
      <c r="D131" s="113"/>
      <c r="E131" s="107"/>
      <c r="F131" s="112"/>
      <c r="G131" s="111"/>
      <c r="H131" s="83"/>
      <c r="I131" s="84"/>
      <c r="J131" s="117"/>
      <c r="K131" s="85"/>
      <c r="L131" s="115"/>
    </row>
    <row r="132" spans="1:12" ht="18" customHeight="1"/>
    <row r="133" spans="1:12" ht="18" customHeight="1"/>
  </sheetData>
  <sortState ref="A79:O115">
    <sortCondition descending="1" ref="F79:F115"/>
  </sortState>
  <mergeCells count="24">
    <mergeCell ref="A79:C79"/>
    <mergeCell ref="E79:H79"/>
    <mergeCell ref="J79:K79"/>
    <mergeCell ref="A80:K80"/>
    <mergeCell ref="A87:D87"/>
    <mergeCell ref="E87:H87"/>
    <mergeCell ref="I87:K87"/>
    <mergeCell ref="A82:D82"/>
    <mergeCell ref="E82:H82"/>
    <mergeCell ref="I82:J82"/>
    <mergeCell ref="A84:D84"/>
    <mergeCell ref="E84:H84"/>
    <mergeCell ref="I84:J84"/>
    <mergeCell ref="A7:K7"/>
    <mergeCell ref="C9:D9"/>
    <mergeCell ref="A3:E3"/>
    <mergeCell ref="F3:K3"/>
    <mergeCell ref="A4:E4"/>
    <mergeCell ref="A5:K5"/>
    <mergeCell ref="A1:E1"/>
    <mergeCell ref="A2:E2"/>
    <mergeCell ref="F1:K1"/>
    <mergeCell ref="F2:K2"/>
    <mergeCell ref="A6:K6"/>
  </mergeCells>
  <phoneticPr fontId="0" type="noConversion"/>
  <conditionalFormatting sqref="G131 G10:G78">
    <cfRule type="cellIs" dxfId="41" priority="23" stopIfTrue="1" operator="lessThan">
      <formula>30</formula>
    </cfRule>
    <cfRule type="cellIs" dxfId="40" priority="24" stopIfTrue="1" operator="lessThan">
      <formula>50</formula>
    </cfRule>
    <cfRule type="cellIs" dxfId="39" priority="25" stopIfTrue="1" operator="notBetween">
      <formula>70</formula>
      <formula>"&lt;70"</formula>
    </cfRule>
  </conditionalFormatting>
  <conditionalFormatting sqref="F131 F10:F78">
    <cfRule type="cellIs" dxfId="38" priority="26" stopIfTrue="1" operator="lessThan">
      <formula>3</formula>
    </cfRule>
    <cfRule type="cellIs" dxfId="37" priority="27" stopIfTrue="1" operator="lessThan">
      <formula>5</formula>
    </cfRule>
    <cfRule type="cellIs" dxfId="36" priority="28" stopIfTrue="1" operator="notBetween">
      <formula>7</formula>
      <formula>"&lt;7"</formula>
    </cfRule>
  </conditionalFormatting>
  <conditionalFormatting sqref="I131 I10:I78">
    <cfRule type="cellIs" dxfId="35" priority="29" stopIfTrue="1" operator="equal">
      <formula>2375000</formula>
    </cfRule>
    <cfRule type="cellIs" dxfId="34" priority="30" stopIfTrue="1" operator="equal">
      <formula>2750000</formula>
    </cfRule>
  </conditionalFormatting>
  <conditionalFormatting sqref="G90:G126">
    <cfRule type="cellIs" dxfId="33" priority="1" stopIfTrue="1" operator="lessThan">
      <formula>30</formula>
    </cfRule>
    <cfRule type="cellIs" dxfId="32" priority="2" stopIfTrue="1" operator="lessThan">
      <formula>50</formula>
    </cfRule>
    <cfRule type="cellIs" dxfId="31" priority="3" stopIfTrue="1" operator="notBetween">
      <formula>70</formula>
      <formula>"&lt;70"</formula>
    </cfRule>
  </conditionalFormatting>
  <conditionalFormatting sqref="F90:F126">
    <cfRule type="cellIs" dxfId="30" priority="4" stopIfTrue="1" operator="lessThan">
      <formula>3</formula>
    </cfRule>
    <cfRule type="cellIs" dxfId="29" priority="5" stopIfTrue="1" operator="lessThan">
      <formula>5</formula>
    </cfRule>
    <cfRule type="cellIs" dxfId="28" priority="6" stopIfTrue="1" operator="notBetween">
      <formula>7</formula>
      <formula>"&lt;7"</formula>
    </cfRule>
  </conditionalFormatting>
  <conditionalFormatting sqref="I90:I126">
    <cfRule type="cellIs" dxfId="27" priority="7" stopIfTrue="1" operator="equal">
      <formula>2375000</formula>
    </cfRule>
    <cfRule type="cellIs" dxfId="26" priority="8" stopIfTrue="1" operator="equal">
      <formula>2750000</formula>
    </cfRule>
  </conditionalFormatting>
  <pageMargins left="0.75" right="0.25" top="0.5" bottom="0.5" header="0" footer="0.25"/>
  <pageSetup paperSize="9" scale="95" orientation="portrait" horizontalDpi="300" verticalDpi="300" r:id="rId1"/>
  <headerFooter alignWithMargins="0">
    <oddFooter>&amp;L&amp;"Times New Roman,Regular"&amp;8&amp;Z&amp;F&amp;R&amp;"Times New Roman,Regular"&amp;10&amp;P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2"/>
  <sheetViews>
    <sheetView view="pageBreakPreview" topLeftCell="A65" zoomScaleNormal="100" workbookViewId="0">
      <selection activeCell="A85" sqref="A85:D85"/>
    </sheetView>
  </sheetViews>
  <sheetFormatPr defaultRowHeight="15"/>
  <cols>
    <col min="1" max="1" width="4.625" style="2" customWidth="1"/>
    <col min="2" max="2" width="8.625" style="2" customWidth="1"/>
    <col min="3" max="3" width="15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2.625" style="2" customWidth="1"/>
    <col min="10" max="10" width="15.625" style="2" customWidth="1"/>
    <col min="11" max="11" width="7.25" style="2" hidden="1" customWidth="1"/>
    <col min="12" max="12" width="3.625" style="16" customWidth="1"/>
    <col min="13" max="16384" width="9" style="2"/>
  </cols>
  <sheetData>
    <row r="1" spans="1:12" ht="17.100000000000001" customHeight="1">
      <c r="A1" s="233" t="s">
        <v>66</v>
      </c>
      <c r="B1" s="233"/>
      <c r="C1" s="233"/>
      <c r="D1" s="233"/>
      <c r="E1" s="233"/>
      <c r="F1" s="226" t="s">
        <v>5</v>
      </c>
      <c r="G1" s="226"/>
      <c r="H1" s="226"/>
      <c r="I1" s="226"/>
      <c r="J1" s="226"/>
      <c r="K1" s="226"/>
      <c r="L1" s="21"/>
    </row>
    <row r="2" spans="1:12" ht="17.100000000000001" customHeight="1">
      <c r="A2" s="226" t="s">
        <v>164</v>
      </c>
      <c r="B2" s="226"/>
      <c r="C2" s="226"/>
      <c r="D2" s="226"/>
      <c r="E2" s="226"/>
      <c r="F2" s="234" t="s">
        <v>6</v>
      </c>
      <c r="G2" s="234"/>
      <c r="H2" s="234"/>
      <c r="I2" s="234"/>
      <c r="J2" s="234"/>
      <c r="K2" s="234"/>
      <c r="L2" s="21"/>
    </row>
    <row r="3" spans="1:12" ht="17.100000000000001" customHeight="1">
      <c r="A3" s="226" t="s">
        <v>165</v>
      </c>
      <c r="B3" s="226"/>
      <c r="C3" s="226"/>
      <c r="D3" s="226"/>
      <c r="E3" s="226"/>
      <c r="F3" s="227"/>
      <c r="G3" s="227"/>
      <c r="H3" s="228"/>
      <c r="I3" s="228"/>
      <c r="J3" s="228"/>
      <c r="K3" s="228"/>
      <c r="L3" s="21"/>
    </row>
    <row r="4" spans="1:12" s="33" customFormat="1" ht="17.100000000000001" customHeight="1">
      <c r="A4" s="229"/>
      <c r="B4" s="229"/>
      <c r="C4" s="230"/>
      <c r="D4" s="230"/>
      <c r="E4" s="230"/>
      <c r="L4" s="34"/>
    </row>
    <row r="5" spans="1:12" ht="50.1" customHeight="1">
      <c r="A5" s="231" t="s">
        <v>1339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1"/>
    </row>
    <row r="6" spans="1:12" s="8" customFormat="1" ht="21.95" customHeight="1">
      <c r="A6" s="239" t="s">
        <v>955</v>
      </c>
      <c r="B6" s="239"/>
      <c r="C6" s="239"/>
      <c r="D6" s="239"/>
      <c r="E6" s="239"/>
      <c r="F6" s="239"/>
      <c r="G6" s="239"/>
      <c r="H6" s="239"/>
      <c r="I6" s="239"/>
      <c r="J6" s="239"/>
      <c r="K6" s="239"/>
      <c r="L6" s="27"/>
    </row>
    <row r="7" spans="1:12" ht="35.1" customHeight="1">
      <c r="A7" s="240" t="s">
        <v>1413</v>
      </c>
      <c r="B7" s="240"/>
      <c r="C7" s="241"/>
      <c r="D7" s="241"/>
      <c r="E7" s="241"/>
      <c r="F7" s="241"/>
      <c r="G7" s="241"/>
      <c r="H7" s="241"/>
      <c r="I7" s="241"/>
      <c r="J7" s="241"/>
      <c r="K7" s="241"/>
    </row>
    <row r="8" spans="1:12" s="8" customFormat="1" ht="15" customHeight="1">
      <c r="A8" s="133"/>
      <c r="B8" s="133"/>
      <c r="C8" s="133"/>
      <c r="D8" s="133"/>
      <c r="E8" s="133"/>
      <c r="F8" s="133"/>
      <c r="G8" s="133"/>
      <c r="H8" s="133"/>
      <c r="I8" s="133"/>
      <c r="J8" s="133"/>
      <c r="K8" s="133"/>
      <c r="L8" s="27"/>
    </row>
    <row r="9" spans="1:12" s="8" customFormat="1" ht="35.1" customHeight="1">
      <c r="A9" s="134" t="s">
        <v>0</v>
      </c>
      <c r="B9" s="134" t="s">
        <v>52</v>
      </c>
      <c r="C9" s="242" t="s">
        <v>7</v>
      </c>
      <c r="D9" s="242"/>
      <c r="E9" s="4" t="s">
        <v>8</v>
      </c>
      <c r="F9" s="35" t="s">
        <v>14</v>
      </c>
      <c r="G9" s="5" t="s">
        <v>1</v>
      </c>
      <c r="H9" s="134" t="s">
        <v>9</v>
      </c>
      <c r="I9" s="5" t="s">
        <v>11</v>
      </c>
      <c r="J9" s="5" t="s">
        <v>10</v>
      </c>
      <c r="K9" s="134" t="s">
        <v>2</v>
      </c>
      <c r="L9" s="5" t="s">
        <v>13</v>
      </c>
    </row>
    <row r="10" spans="1:12" s="8" customFormat="1" ht="17.100000000000001" customHeight="1">
      <c r="A10" s="6">
        <v>1</v>
      </c>
      <c r="B10" s="108" t="s">
        <v>969</v>
      </c>
      <c r="C10" s="109" t="s">
        <v>552</v>
      </c>
      <c r="D10" s="110" t="s">
        <v>170</v>
      </c>
      <c r="E10" s="107" t="s">
        <v>970</v>
      </c>
      <c r="F10" s="112">
        <v>9.0299999999999994</v>
      </c>
      <c r="G10" s="111">
        <v>90</v>
      </c>
      <c r="H10" s="83" t="str">
        <f t="shared" ref="H10:H41" si="0">IF(AND(F10&gt;=9,G10&gt;=90),"550.000",IF(AND(F10&gt;=8,G10&gt;=80),"475.000",IF(AND(F10&gt;=7,G10&gt;=70),"300.000"," ")))</f>
        <v>550.000</v>
      </c>
      <c r="I10" s="205">
        <f t="shared" ref="I10:I41" si="1">H10*5</f>
        <v>2750000</v>
      </c>
      <c r="J10" s="186"/>
      <c r="K10" s="85"/>
      <c r="L10" s="98"/>
    </row>
    <row r="11" spans="1:12" s="8" customFormat="1" ht="17.100000000000001" customHeight="1">
      <c r="A11" s="6">
        <v>2</v>
      </c>
      <c r="B11" s="108" t="s">
        <v>1201</v>
      </c>
      <c r="C11" s="109" t="s">
        <v>1202</v>
      </c>
      <c r="D11" s="110" t="s">
        <v>1203</v>
      </c>
      <c r="E11" s="107" t="s">
        <v>1187</v>
      </c>
      <c r="F11" s="112">
        <v>9.07</v>
      </c>
      <c r="G11" s="111">
        <v>81</v>
      </c>
      <c r="H11" s="83" t="str">
        <f t="shared" si="0"/>
        <v>475.000</v>
      </c>
      <c r="I11" s="84">
        <f t="shared" si="1"/>
        <v>2375000</v>
      </c>
      <c r="J11" s="158"/>
      <c r="K11" s="85"/>
      <c r="L11" s="115" t="s">
        <v>70</v>
      </c>
    </row>
    <row r="12" spans="1:12" s="8" customFormat="1" ht="17.100000000000001" customHeight="1">
      <c r="A12" s="6">
        <v>3</v>
      </c>
      <c r="B12" s="108" t="s">
        <v>1110</v>
      </c>
      <c r="C12" s="109" t="s">
        <v>611</v>
      </c>
      <c r="D12" s="110" t="s">
        <v>1086</v>
      </c>
      <c r="E12" s="107" t="s">
        <v>1103</v>
      </c>
      <c r="F12" s="112">
        <v>8.7100000000000009</v>
      </c>
      <c r="G12" s="111">
        <v>87</v>
      </c>
      <c r="H12" s="83" t="str">
        <f t="shared" si="0"/>
        <v>475.000</v>
      </c>
      <c r="I12" s="84">
        <f t="shared" si="1"/>
        <v>2375000</v>
      </c>
      <c r="J12" s="85"/>
      <c r="K12" s="85"/>
      <c r="L12" s="115" t="s">
        <v>70</v>
      </c>
    </row>
    <row r="13" spans="1:12" s="8" customFormat="1" ht="17.100000000000001" customHeight="1">
      <c r="A13" s="6">
        <v>4</v>
      </c>
      <c r="B13" s="108" t="s">
        <v>1230</v>
      </c>
      <c r="C13" s="109" t="s">
        <v>1231</v>
      </c>
      <c r="D13" s="110" t="s">
        <v>1232</v>
      </c>
      <c r="E13" s="107" t="s">
        <v>1216</v>
      </c>
      <c r="F13" s="112">
        <v>8.6300000000000008</v>
      </c>
      <c r="G13" s="111">
        <v>80</v>
      </c>
      <c r="H13" s="83" t="str">
        <f t="shared" si="0"/>
        <v>475.000</v>
      </c>
      <c r="I13" s="84">
        <f t="shared" si="1"/>
        <v>2375000</v>
      </c>
      <c r="J13" s="158"/>
      <c r="K13" s="85"/>
      <c r="L13" s="115"/>
    </row>
    <row r="14" spans="1:12" s="8" customFormat="1" ht="17.100000000000001" customHeight="1">
      <c r="A14" s="6">
        <v>5</v>
      </c>
      <c r="B14" s="108" t="s">
        <v>1134</v>
      </c>
      <c r="C14" s="109" t="s">
        <v>1135</v>
      </c>
      <c r="D14" s="110" t="s">
        <v>1136</v>
      </c>
      <c r="E14" s="107" t="s">
        <v>1137</v>
      </c>
      <c r="F14" s="112">
        <v>8.59</v>
      </c>
      <c r="G14" s="111">
        <v>89</v>
      </c>
      <c r="H14" s="83" t="str">
        <f t="shared" si="0"/>
        <v>475.000</v>
      </c>
      <c r="I14" s="84">
        <f t="shared" si="1"/>
        <v>2375000</v>
      </c>
      <c r="J14" s="142"/>
      <c r="K14" s="85"/>
      <c r="L14" s="82"/>
    </row>
    <row r="15" spans="1:12" s="8" customFormat="1" ht="17.100000000000001" customHeight="1">
      <c r="A15" s="6">
        <v>6</v>
      </c>
      <c r="B15" s="108" t="s">
        <v>1120</v>
      </c>
      <c r="C15" s="109" t="s">
        <v>1121</v>
      </c>
      <c r="D15" s="110" t="s">
        <v>943</v>
      </c>
      <c r="E15" s="107" t="s">
        <v>1122</v>
      </c>
      <c r="F15" s="112">
        <v>8.51</v>
      </c>
      <c r="G15" s="111">
        <v>80</v>
      </c>
      <c r="H15" s="83" t="str">
        <f t="shared" si="0"/>
        <v>475.000</v>
      </c>
      <c r="I15" s="84">
        <f t="shared" si="1"/>
        <v>2375000</v>
      </c>
      <c r="J15" s="187"/>
      <c r="K15" s="85"/>
      <c r="L15" s="115" t="s">
        <v>70</v>
      </c>
    </row>
    <row r="16" spans="1:12" s="8" customFormat="1" ht="17.100000000000001" customHeight="1">
      <c r="A16" s="6">
        <v>7</v>
      </c>
      <c r="B16" s="108" t="s">
        <v>1013</v>
      </c>
      <c r="C16" s="109" t="s">
        <v>1014</v>
      </c>
      <c r="D16" s="110" t="s">
        <v>96</v>
      </c>
      <c r="E16" s="107" t="s">
        <v>1011</v>
      </c>
      <c r="F16" s="112">
        <v>8.4499999999999993</v>
      </c>
      <c r="G16" s="111">
        <v>83</v>
      </c>
      <c r="H16" s="83" t="str">
        <f t="shared" si="0"/>
        <v>475.000</v>
      </c>
      <c r="I16" s="84">
        <f t="shared" si="1"/>
        <v>2375000</v>
      </c>
      <c r="J16" s="158"/>
      <c r="K16" s="85"/>
      <c r="L16" s="118"/>
    </row>
    <row r="17" spans="1:14" s="8" customFormat="1" ht="17.100000000000001" customHeight="1">
      <c r="A17" s="6">
        <v>8</v>
      </c>
      <c r="B17" s="108" t="s">
        <v>1224</v>
      </c>
      <c r="C17" s="109" t="s">
        <v>491</v>
      </c>
      <c r="D17" s="110" t="s">
        <v>908</v>
      </c>
      <c r="E17" s="107" t="s">
        <v>1216</v>
      </c>
      <c r="F17" s="112">
        <v>8.43</v>
      </c>
      <c r="G17" s="111">
        <v>80</v>
      </c>
      <c r="H17" s="83" t="str">
        <f t="shared" si="0"/>
        <v>475.000</v>
      </c>
      <c r="I17" s="84">
        <f t="shared" si="1"/>
        <v>2375000</v>
      </c>
      <c r="J17" s="87"/>
      <c r="K17" s="85"/>
      <c r="L17" s="115" t="s">
        <v>70</v>
      </c>
    </row>
    <row r="18" spans="1:14" s="8" customFormat="1" ht="17.100000000000001" customHeight="1">
      <c r="A18" s="6">
        <v>9</v>
      </c>
      <c r="B18" s="108" t="s">
        <v>1243</v>
      </c>
      <c r="C18" s="109" t="s">
        <v>1244</v>
      </c>
      <c r="D18" s="110" t="s">
        <v>130</v>
      </c>
      <c r="E18" s="107" t="s">
        <v>1216</v>
      </c>
      <c r="F18" s="112">
        <v>8.4</v>
      </c>
      <c r="G18" s="111">
        <v>80</v>
      </c>
      <c r="H18" s="83" t="str">
        <f t="shared" si="0"/>
        <v>475.000</v>
      </c>
      <c r="I18" s="84">
        <f t="shared" si="1"/>
        <v>2375000</v>
      </c>
      <c r="J18" s="142"/>
      <c r="K18" s="85"/>
      <c r="L18" s="115" t="s">
        <v>70</v>
      </c>
    </row>
    <row r="19" spans="1:14" s="8" customFormat="1" ht="17.100000000000001" customHeight="1">
      <c r="A19" s="6">
        <v>10</v>
      </c>
      <c r="B19" s="108" t="s">
        <v>1261</v>
      </c>
      <c r="C19" s="109" t="s">
        <v>1262</v>
      </c>
      <c r="D19" s="110" t="s">
        <v>264</v>
      </c>
      <c r="E19" s="107" t="s">
        <v>1216</v>
      </c>
      <c r="F19" s="112">
        <v>8.3699999999999992</v>
      </c>
      <c r="G19" s="111">
        <v>86</v>
      </c>
      <c r="H19" s="83" t="str">
        <f t="shared" si="0"/>
        <v>475.000</v>
      </c>
      <c r="I19" s="84">
        <f t="shared" si="1"/>
        <v>2375000</v>
      </c>
      <c r="J19" s="158"/>
      <c r="K19" s="85"/>
      <c r="L19" s="115"/>
    </row>
    <row r="20" spans="1:14" s="8" customFormat="1" ht="17.100000000000001" customHeight="1">
      <c r="A20" s="6">
        <v>11</v>
      </c>
      <c r="B20" s="108" t="s">
        <v>973</v>
      </c>
      <c r="C20" s="109" t="s">
        <v>974</v>
      </c>
      <c r="D20" s="110" t="s">
        <v>975</v>
      </c>
      <c r="E20" s="107" t="s">
        <v>970</v>
      </c>
      <c r="F20" s="112">
        <v>8.27</v>
      </c>
      <c r="G20" s="111">
        <v>82</v>
      </c>
      <c r="H20" s="83" t="str">
        <f t="shared" si="0"/>
        <v>475.000</v>
      </c>
      <c r="I20" s="84">
        <f t="shared" si="1"/>
        <v>2375000</v>
      </c>
      <c r="J20" s="158"/>
      <c r="K20" s="85"/>
      <c r="L20" s="98"/>
    </row>
    <row r="21" spans="1:14" s="8" customFormat="1" ht="17.100000000000001" customHeight="1">
      <c r="A21" s="6">
        <v>12</v>
      </c>
      <c r="B21" s="108" t="s">
        <v>1198</v>
      </c>
      <c r="C21" s="109" t="s">
        <v>611</v>
      </c>
      <c r="D21" s="110" t="s">
        <v>108</v>
      </c>
      <c r="E21" s="107" t="s">
        <v>1187</v>
      </c>
      <c r="F21" s="112">
        <v>8.27</v>
      </c>
      <c r="G21" s="111">
        <v>81</v>
      </c>
      <c r="H21" s="83" t="str">
        <f t="shared" si="0"/>
        <v>475.000</v>
      </c>
      <c r="I21" s="84">
        <f t="shared" si="1"/>
        <v>2375000</v>
      </c>
      <c r="J21" s="158"/>
      <c r="K21" s="85"/>
      <c r="L21" s="115" t="s">
        <v>70</v>
      </c>
    </row>
    <row r="22" spans="1:14" s="8" customFormat="1" ht="17.100000000000001" customHeight="1">
      <c r="A22" s="6">
        <v>13</v>
      </c>
      <c r="B22" s="108" t="s">
        <v>1206</v>
      </c>
      <c r="C22" s="109" t="s">
        <v>1207</v>
      </c>
      <c r="D22" s="110" t="s">
        <v>811</v>
      </c>
      <c r="E22" s="107" t="s">
        <v>1205</v>
      </c>
      <c r="F22" s="112">
        <v>8.1300000000000008</v>
      </c>
      <c r="G22" s="111">
        <v>82</v>
      </c>
      <c r="H22" s="83" t="str">
        <f t="shared" si="0"/>
        <v>475.000</v>
      </c>
      <c r="I22" s="84">
        <f t="shared" si="1"/>
        <v>2375000</v>
      </c>
      <c r="J22" s="142"/>
      <c r="K22" s="85"/>
      <c r="L22" s="115" t="s">
        <v>70</v>
      </c>
    </row>
    <row r="23" spans="1:14" s="8" customFormat="1" ht="17.100000000000001" customHeight="1">
      <c r="A23" s="6">
        <v>14</v>
      </c>
      <c r="B23" s="108" t="s">
        <v>1265</v>
      </c>
      <c r="C23" s="109" t="s">
        <v>1266</v>
      </c>
      <c r="D23" s="110" t="s">
        <v>677</v>
      </c>
      <c r="E23" s="107" t="s">
        <v>1216</v>
      </c>
      <c r="F23" s="112">
        <v>8.1300000000000008</v>
      </c>
      <c r="G23" s="111">
        <v>95</v>
      </c>
      <c r="H23" s="83" t="str">
        <f t="shared" si="0"/>
        <v>475.000</v>
      </c>
      <c r="I23" s="84">
        <f t="shared" si="1"/>
        <v>2375000</v>
      </c>
      <c r="J23" s="142"/>
      <c r="K23" s="85"/>
      <c r="L23" s="115" t="s">
        <v>70</v>
      </c>
    </row>
    <row r="24" spans="1:14" s="8" customFormat="1" ht="17.100000000000001" customHeight="1">
      <c r="A24" s="6">
        <v>15</v>
      </c>
      <c r="B24" s="108" t="s">
        <v>983</v>
      </c>
      <c r="C24" s="109" t="s">
        <v>984</v>
      </c>
      <c r="D24" s="110" t="s">
        <v>92</v>
      </c>
      <c r="E24" s="107" t="s">
        <v>985</v>
      </c>
      <c r="F24" s="112">
        <v>8.1</v>
      </c>
      <c r="G24" s="111">
        <v>87</v>
      </c>
      <c r="H24" s="83" t="str">
        <f t="shared" si="0"/>
        <v>475.000</v>
      </c>
      <c r="I24" s="84">
        <f t="shared" si="1"/>
        <v>2375000</v>
      </c>
      <c r="J24" s="142"/>
      <c r="K24" s="85"/>
      <c r="L24" s="82"/>
    </row>
    <row r="25" spans="1:14" s="8" customFormat="1" ht="17.100000000000001" customHeight="1">
      <c r="A25" s="6">
        <v>16</v>
      </c>
      <c r="B25" s="166" t="s">
        <v>1227</v>
      </c>
      <c r="C25" s="167" t="s">
        <v>1228</v>
      </c>
      <c r="D25" s="168" t="s">
        <v>1229</v>
      </c>
      <c r="E25" s="107" t="s">
        <v>1216</v>
      </c>
      <c r="F25" s="112">
        <v>8.1</v>
      </c>
      <c r="G25" s="111">
        <v>80</v>
      </c>
      <c r="H25" s="83" t="str">
        <f t="shared" si="0"/>
        <v>475.000</v>
      </c>
      <c r="I25" s="169">
        <f t="shared" si="1"/>
        <v>2375000</v>
      </c>
      <c r="J25" s="163" t="s">
        <v>1276</v>
      </c>
      <c r="K25" s="85"/>
      <c r="L25" s="115"/>
    </row>
    <row r="26" spans="1:14" s="8" customFormat="1" ht="17.100000000000001" customHeight="1">
      <c r="A26" s="6">
        <v>17</v>
      </c>
      <c r="B26" s="108" t="s">
        <v>1118</v>
      </c>
      <c r="C26" s="109" t="s">
        <v>374</v>
      </c>
      <c r="D26" s="110" t="s">
        <v>1119</v>
      </c>
      <c r="E26" s="107" t="s">
        <v>1103</v>
      </c>
      <c r="F26" s="112">
        <v>8.0500000000000007</v>
      </c>
      <c r="G26" s="111">
        <v>82</v>
      </c>
      <c r="H26" s="83" t="str">
        <f t="shared" si="0"/>
        <v>475.000</v>
      </c>
      <c r="I26" s="84">
        <f t="shared" si="1"/>
        <v>2375000</v>
      </c>
      <c r="J26" s="142"/>
      <c r="K26" s="85"/>
      <c r="L26" s="115" t="s">
        <v>70</v>
      </c>
    </row>
    <row r="27" spans="1:14" s="8" customFormat="1" ht="17.100000000000001" customHeight="1">
      <c r="A27" s="6">
        <v>18</v>
      </c>
      <c r="B27" s="108" t="s">
        <v>1039</v>
      </c>
      <c r="C27" s="109" t="s">
        <v>88</v>
      </c>
      <c r="D27" s="110" t="s">
        <v>1040</v>
      </c>
      <c r="E27" s="107" t="s">
        <v>1041</v>
      </c>
      <c r="F27" s="112">
        <v>8.01</v>
      </c>
      <c r="G27" s="111">
        <v>84</v>
      </c>
      <c r="H27" s="83" t="str">
        <f t="shared" si="0"/>
        <v>475.000</v>
      </c>
      <c r="I27" s="84">
        <f t="shared" si="1"/>
        <v>2375000</v>
      </c>
      <c r="J27" s="85"/>
      <c r="K27" s="85"/>
      <c r="L27" s="115"/>
    </row>
    <row r="28" spans="1:14" s="8" customFormat="1" ht="17.100000000000001" customHeight="1">
      <c r="A28" s="6">
        <v>19</v>
      </c>
      <c r="B28" s="108" t="s">
        <v>967</v>
      </c>
      <c r="C28" s="109" t="s">
        <v>968</v>
      </c>
      <c r="D28" s="110" t="s">
        <v>89</v>
      </c>
      <c r="E28" s="107" t="s">
        <v>962</v>
      </c>
      <c r="F28" s="112">
        <v>9</v>
      </c>
      <c r="G28" s="111">
        <v>77</v>
      </c>
      <c r="H28" s="83" t="str">
        <f t="shared" si="0"/>
        <v>300.000</v>
      </c>
      <c r="I28" s="84">
        <f t="shared" si="1"/>
        <v>1500000</v>
      </c>
      <c r="J28" s="142"/>
      <c r="K28" s="85"/>
      <c r="L28" s="98"/>
      <c r="N28" s="8">
        <v>1</v>
      </c>
    </row>
    <row r="29" spans="1:14" s="8" customFormat="1" ht="17.100000000000001" customHeight="1">
      <c r="A29" s="6">
        <v>20</v>
      </c>
      <c r="B29" s="108" t="s">
        <v>998</v>
      </c>
      <c r="C29" s="109" t="s">
        <v>999</v>
      </c>
      <c r="D29" s="110" t="s">
        <v>91</v>
      </c>
      <c r="E29" s="107" t="s">
        <v>1000</v>
      </c>
      <c r="F29" s="112">
        <v>8.83</v>
      </c>
      <c r="G29" s="111">
        <v>70</v>
      </c>
      <c r="H29" s="83" t="str">
        <f t="shared" si="0"/>
        <v>300.000</v>
      </c>
      <c r="I29" s="84">
        <f t="shared" si="1"/>
        <v>1500000</v>
      </c>
      <c r="J29" s="158"/>
      <c r="K29" s="85"/>
      <c r="L29" s="82"/>
      <c r="N29" s="8">
        <v>2</v>
      </c>
    </row>
    <row r="30" spans="1:14" s="8" customFormat="1" ht="17.100000000000001" customHeight="1">
      <c r="A30" s="6">
        <v>21</v>
      </c>
      <c r="B30" s="108" t="s">
        <v>965</v>
      </c>
      <c r="C30" s="109" t="s">
        <v>966</v>
      </c>
      <c r="D30" s="110" t="s">
        <v>89</v>
      </c>
      <c r="E30" s="107" t="s">
        <v>962</v>
      </c>
      <c r="F30" s="112">
        <v>8.6300000000000008</v>
      </c>
      <c r="G30" s="111">
        <v>76</v>
      </c>
      <c r="H30" s="83" t="str">
        <f t="shared" si="0"/>
        <v>300.000</v>
      </c>
      <c r="I30" s="84">
        <f t="shared" si="1"/>
        <v>1500000</v>
      </c>
      <c r="J30" s="158"/>
      <c r="K30" s="85"/>
      <c r="L30" s="98"/>
      <c r="N30" s="8">
        <v>3</v>
      </c>
    </row>
    <row r="31" spans="1:14" s="8" customFormat="1" ht="17.100000000000001" customHeight="1">
      <c r="A31" s="6">
        <v>22</v>
      </c>
      <c r="B31" s="108" t="s">
        <v>1214</v>
      </c>
      <c r="C31" s="109" t="s">
        <v>280</v>
      </c>
      <c r="D31" s="110" t="s">
        <v>766</v>
      </c>
      <c r="E31" s="107" t="s">
        <v>1213</v>
      </c>
      <c r="F31" s="112">
        <v>8.6</v>
      </c>
      <c r="G31" s="111">
        <v>70</v>
      </c>
      <c r="H31" s="83" t="str">
        <f t="shared" si="0"/>
        <v>300.000</v>
      </c>
      <c r="I31" s="84">
        <f t="shared" si="1"/>
        <v>1500000</v>
      </c>
      <c r="J31" s="87"/>
      <c r="K31" s="85"/>
      <c r="L31" s="115"/>
      <c r="N31" s="8">
        <v>4</v>
      </c>
    </row>
    <row r="32" spans="1:14" s="8" customFormat="1" ht="17.100000000000001" customHeight="1">
      <c r="A32" s="6">
        <v>23</v>
      </c>
      <c r="B32" s="108" t="s">
        <v>1160</v>
      </c>
      <c r="C32" s="109" t="s">
        <v>1161</v>
      </c>
      <c r="D32" s="110" t="s">
        <v>103</v>
      </c>
      <c r="E32" s="107" t="s">
        <v>1162</v>
      </c>
      <c r="F32" s="112">
        <v>8.5299999999999994</v>
      </c>
      <c r="G32" s="111">
        <v>74</v>
      </c>
      <c r="H32" s="83" t="str">
        <f t="shared" si="0"/>
        <v>300.000</v>
      </c>
      <c r="I32" s="84">
        <f t="shared" si="1"/>
        <v>1500000</v>
      </c>
      <c r="J32" s="158"/>
      <c r="K32" s="85"/>
      <c r="L32" s="82"/>
      <c r="N32" s="8">
        <v>5</v>
      </c>
    </row>
    <row r="33" spans="1:14" s="8" customFormat="1" ht="17.100000000000001" customHeight="1">
      <c r="A33" s="6">
        <v>24</v>
      </c>
      <c r="B33" s="108" t="s">
        <v>1151</v>
      </c>
      <c r="C33" s="109" t="s">
        <v>224</v>
      </c>
      <c r="D33" s="110" t="s">
        <v>1117</v>
      </c>
      <c r="E33" s="107" t="s">
        <v>1137</v>
      </c>
      <c r="F33" s="112">
        <v>8.4600000000000009</v>
      </c>
      <c r="G33" s="111">
        <v>73</v>
      </c>
      <c r="H33" s="83" t="str">
        <f t="shared" si="0"/>
        <v>300.000</v>
      </c>
      <c r="I33" s="84">
        <f t="shared" si="1"/>
        <v>1500000</v>
      </c>
      <c r="J33" s="158"/>
      <c r="K33" s="85"/>
      <c r="L33" s="118" t="s">
        <v>70</v>
      </c>
      <c r="N33" s="8">
        <v>6</v>
      </c>
    </row>
    <row r="34" spans="1:14" s="8" customFormat="1" ht="17.100000000000001" customHeight="1">
      <c r="A34" s="6">
        <v>25</v>
      </c>
      <c r="B34" s="108" t="s">
        <v>1125</v>
      </c>
      <c r="C34" s="109" t="s">
        <v>1126</v>
      </c>
      <c r="D34" s="110" t="s">
        <v>1127</v>
      </c>
      <c r="E34" s="107" t="s">
        <v>1122</v>
      </c>
      <c r="F34" s="112">
        <v>8.42</v>
      </c>
      <c r="G34" s="111">
        <v>70</v>
      </c>
      <c r="H34" s="83" t="str">
        <f t="shared" si="0"/>
        <v>300.000</v>
      </c>
      <c r="I34" s="84">
        <f t="shared" si="1"/>
        <v>1500000</v>
      </c>
      <c r="J34" s="158"/>
      <c r="K34" s="85"/>
      <c r="L34" s="115" t="s">
        <v>70</v>
      </c>
      <c r="N34" s="8">
        <v>7</v>
      </c>
    </row>
    <row r="35" spans="1:14" s="8" customFormat="1" ht="17.100000000000001" customHeight="1">
      <c r="A35" s="6">
        <v>26</v>
      </c>
      <c r="B35" s="108" t="s">
        <v>976</v>
      </c>
      <c r="C35" s="109" t="s">
        <v>977</v>
      </c>
      <c r="D35" s="110" t="s">
        <v>978</v>
      </c>
      <c r="E35" s="107" t="s">
        <v>979</v>
      </c>
      <c r="F35" s="112">
        <v>8.33</v>
      </c>
      <c r="G35" s="111">
        <v>75</v>
      </c>
      <c r="H35" s="83" t="str">
        <f t="shared" si="0"/>
        <v>300.000</v>
      </c>
      <c r="I35" s="84">
        <f t="shared" si="1"/>
        <v>1500000</v>
      </c>
      <c r="J35" s="158"/>
      <c r="K35" s="85"/>
      <c r="L35" s="82"/>
      <c r="N35" s="8">
        <v>8</v>
      </c>
    </row>
    <row r="36" spans="1:14" s="8" customFormat="1" ht="17.100000000000001" customHeight="1">
      <c r="A36" s="6">
        <v>27</v>
      </c>
      <c r="B36" s="108" t="s">
        <v>1175</v>
      </c>
      <c r="C36" s="109" t="s">
        <v>1176</v>
      </c>
      <c r="D36" s="110" t="s">
        <v>1177</v>
      </c>
      <c r="E36" s="107" t="s">
        <v>1165</v>
      </c>
      <c r="F36" s="112">
        <v>8.3000000000000007</v>
      </c>
      <c r="G36" s="111">
        <v>78</v>
      </c>
      <c r="H36" s="83" t="str">
        <f t="shared" si="0"/>
        <v>300.000</v>
      </c>
      <c r="I36" s="84">
        <f t="shared" si="1"/>
        <v>1500000</v>
      </c>
      <c r="J36" s="158"/>
      <c r="K36" s="85"/>
      <c r="L36" s="115" t="s">
        <v>70</v>
      </c>
      <c r="N36" s="8">
        <v>9</v>
      </c>
    </row>
    <row r="37" spans="1:14" s="8" customFormat="1" ht="17.100000000000001" customHeight="1">
      <c r="A37" s="6">
        <v>28</v>
      </c>
      <c r="B37" s="108" t="s">
        <v>1195</v>
      </c>
      <c r="C37" s="109" t="s">
        <v>1196</v>
      </c>
      <c r="D37" s="110" t="s">
        <v>123</v>
      </c>
      <c r="E37" s="107" t="s">
        <v>1187</v>
      </c>
      <c r="F37" s="112">
        <v>8.3000000000000007</v>
      </c>
      <c r="G37" s="111">
        <v>75</v>
      </c>
      <c r="H37" s="83" t="str">
        <f t="shared" si="0"/>
        <v>300.000</v>
      </c>
      <c r="I37" s="84">
        <f t="shared" si="1"/>
        <v>1500000</v>
      </c>
      <c r="J37" s="85"/>
      <c r="K37" s="85"/>
      <c r="L37" s="115" t="s">
        <v>70</v>
      </c>
      <c r="N37" s="8">
        <v>10</v>
      </c>
    </row>
    <row r="38" spans="1:14" s="8" customFormat="1" ht="17.100000000000001" customHeight="1">
      <c r="A38" s="6">
        <v>29</v>
      </c>
      <c r="B38" s="108" t="s">
        <v>1128</v>
      </c>
      <c r="C38" s="109" t="s">
        <v>1107</v>
      </c>
      <c r="D38" s="110" t="s">
        <v>616</v>
      </c>
      <c r="E38" s="107" t="s">
        <v>1122</v>
      </c>
      <c r="F38" s="112">
        <v>8.25</v>
      </c>
      <c r="G38" s="111">
        <v>70</v>
      </c>
      <c r="H38" s="83" t="str">
        <f t="shared" si="0"/>
        <v>300.000</v>
      </c>
      <c r="I38" s="84">
        <f t="shared" si="1"/>
        <v>1500000</v>
      </c>
      <c r="J38" s="142"/>
      <c r="K38" s="85"/>
      <c r="L38" s="115" t="s">
        <v>70</v>
      </c>
      <c r="N38" s="8">
        <v>11</v>
      </c>
    </row>
    <row r="39" spans="1:14" s="8" customFormat="1" ht="17.100000000000001" customHeight="1">
      <c r="A39" s="6">
        <v>30</v>
      </c>
      <c r="B39" s="108" t="s">
        <v>1009</v>
      </c>
      <c r="C39" s="109" t="s">
        <v>1010</v>
      </c>
      <c r="D39" s="110" t="s">
        <v>388</v>
      </c>
      <c r="E39" s="107" t="s">
        <v>1011</v>
      </c>
      <c r="F39" s="112">
        <v>8.24</v>
      </c>
      <c r="G39" s="111">
        <v>78</v>
      </c>
      <c r="H39" s="83" t="str">
        <f t="shared" si="0"/>
        <v>300.000</v>
      </c>
      <c r="I39" s="84">
        <f t="shared" si="1"/>
        <v>1500000</v>
      </c>
      <c r="J39" s="142"/>
      <c r="K39" s="85"/>
      <c r="L39" s="118"/>
      <c r="N39" s="8">
        <v>12</v>
      </c>
    </row>
    <row r="40" spans="1:14" s="8" customFormat="1" ht="17.100000000000001" customHeight="1">
      <c r="A40" s="6">
        <v>31</v>
      </c>
      <c r="B40" s="108" t="s">
        <v>1185</v>
      </c>
      <c r="C40" s="109" t="s">
        <v>1186</v>
      </c>
      <c r="D40" s="110" t="s">
        <v>411</v>
      </c>
      <c r="E40" s="107" t="s">
        <v>1187</v>
      </c>
      <c r="F40" s="112">
        <v>8.23</v>
      </c>
      <c r="G40" s="111">
        <v>71</v>
      </c>
      <c r="H40" s="83" t="str">
        <f t="shared" si="0"/>
        <v>300.000</v>
      </c>
      <c r="I40" s="84">
        <f t="shared" si="1"/>
        <v>1500000</v>
      </c>
      <c r="J40" s="158"/>
      <c r="K40" s="85"/>
      <c r="L40" s="181" t="s">
        <v>70</v>
      </c>
      <c r="N40" s="8">
        <v>13</v>
      </c>
    </row>
    <row r="41" spans="1:14" s="8" customFormat="1" ht="17.100000000000001" customHeight="1">
      <c r="A41" s="6">
        <v>32</v>
      </c>
      <c r="B41" s="108" t="s">
        <v>1204</v>
      </c>
      <c r="C41" s="109" t="s">
        <v>374</v>
      </c>
      <c r="D41" s="110" t="s">
        <v>85</v>
      </c>
      <c r="E41" s="107" t="s">
        <v>1205</v>
      </c>
      <c r="F41" s="112">
        <v>8.1999999999999993</v>
      </c>
      <c r="G41" s="111">
        <v>70</v>
      </c>
      <c r="H41" s="83" t="str">
        <f t="shared" si="0"/>
        <v>300.000</v>
      </c>
      <c r="I41" s="84">
        <f t="shared" si="1"/>
        <v>1500000</v>
      </c>
      <c r="J41" s="158"/>
      <c r="K41" s="85"/>
      <c r="L41" s="115" t="s">
        <v>70</v>
      </c>
      <c r="N41" s="8">
        <v>14</v>
      </c>
    </row>
    <row r="42" spans="1:14" s="8" customFormat="1" ht="17.100000000000001" customHeight="1">
      <c r="A42" s="6">
        <v>33</v>
      </c>
      <c r="B42" s="108" t="s">
        <v>990</v>
      </c>
      <c r="C42" s="109" t="s">
        <v>991</v>
      </c>
      <c r="D42" s="110" t="s">
        <v>86</v>
      </c>
      <c r="E42" s="107" t="s">
        <v>992</v>
      </c>
      <c r="F42" s="112">
        <v>8.17</v>
      </c>
      <c r="G42" s="111">
        <v>70</v>
      </c>
      <c r="H42" s="83" t="str">
        <f t="shared" ref="H42:H73" si="2">IF(AND(F42&gt;=9,G42&gt;=90),"550.000",IF(AND(F42&gt;=8,G42&gt;=80),"475.000",IF(AND(F42&gt;=7,G42&gt;=70),"300.000"," ")))</f>
        <v>300.000</v>
      </c>
      <c r="I42" s="84">
        <f t="shared" ref="I42:I73" si="3">H42*5</f>
        <v>1500000</v>
      </c>
      <c r="J42" s="158"/>
      <c r="K42" s="85"/>
      <c r="L42" s="138"/>
      <c r="N42" s="8">
        <v>15</v>
      </c>
    </row>
    <row r="43" spans="1:14" s="8" customFormat="1" ht="17.100000000000001" customHeight="1">
      <c r="A43" s="6">
        <v>34</v>
      </c>
      <c r="B43" s="108" t="s">
        <v>1027</v>
      </c>
      <c r="C43" s="109" t="s">
        <v>1028</v>
      </c>
      <c r="D43" s="110" t="s">
        <v>232</v>
      </c>
      <c r="E43" s="107" t="s">
        <v>1024</v>
      </c>
      <c r="F43" s="112">
        <v>8.17</v>
      </c>
      <c r="G43" s="111">
        <v>75</v>
      </c>
      <c r="H43" s="83" t="str">
        <f t="shared" si="2"/>
        <v>300.000</v>
      </c>
      <c r="I43" s="84">
        <f t="shared" si="3"/>
        <v>1500000</v>
      </c>
      <c r="J43" s="155"/>
      <c r="K43" s="85"/>
      <c r="L43" s="82"/>
      <c r="N43" s="8">
        <v>16</v>
      </c>
    </row>
    <row r="44" spans="1:14" s="8" customFormat="1" ht="17.100000000000001" customHeight="1">
      <c r="A44" s="6">
        <v>35</v>
      </c>
      <c r="B44" s="108" t="s">
        <v>1123</v>
      </c>
      <c r="C44" s="109" t="s">
        <v>1124</v>
      </c>
      <c r="D44" s="110" t="s">
        <v>147</v>
      </c>
      <c r="E44" s="107" t="s">
        <v>1122</v>
      </c>
      <c r="F44" s="112">
        <v>8.16</v>
      </c>
      <c r="G44" s="111">
        <v>71</v>
      </c>
      <c r="H44" s="83" t="str">
        <f t="shared" si="2"/>
        <v>300.000</v>
      </c>
      <c r="I44" s="84">
        <f t="shared" si="3"/>
        <v>1500000</v>
      </c>
      <c r="J44" s="85"/>
      <c r="K44" s="85"/>
      <c r="L44" s="115" t="s">
        <v>70</v>
      </c>
      <c r="N44" s="8">
        <v>17</v>
      </c>
    </row>
    <row r="45" spans="1:14" s="8" customFormat="1" ht="17.100000000000001" customHeight="1">
      <c r="A45" s="6">
        <v>36</v>
      </c>
      <c r="B45" s="108" t="s">
        <v>1037</v>
      </c>
      <c r="C45" s="109" t="s">
        <v>1038</v>
      </c>
      <c r="D45" s="110" t="s">
        <v>156</v>
      </c>
      <c r="E45" s="107" t="s">
        <v>1036</v>
      </c>
      <c r="F45" s="112">
        <v>8.1199999999999992</v>
      </c>
      <c r="G45" s="111">
        <v>79</v>
      </c>
      <c r="H45" s="83" t="str">
        <f t="shared" si="2"/>
        <v>300.000</v>
      </c>
      <c r="I45" s="84">
        <f t="shared" si="3"/>
        <v>1500000</v>
      </c>
      <c r="J45" s="142"/>
      <c r="K45" s="85"/>
      <c r="L45" s="7"/>
      <c r="N45" s="8">
        <v>18</v>
      </c>
    </row>
    <row r="46" spans="1:14" s="8" customFormat="1" ht="17.100000000000001" customHeight="1">
      <c r="A46" s="6">
        <v>37</v>
      </c>
      <c r="B46" s="108" t="s">
        <v>1145</v>
      </c>
      <c r="C46" s="109" t="s">
        <v>1146</v>
      </c>
      <c r="D46" s="110" t="s">
        <v>324</v>
      </c>
      <c r="E46" s="107" t="s">
        <v>1137</v>
      </c>
      <c r="F46" s="112">
        <v>8.0399999999999991</v>
      </c>
      <c r="G46" s="111">
        <v>78</v>
      </c>
      <c r="H46" s="83" t="str">
        <f t="shared" si="2"/>
        <v>300.000</v>
      </c>
      <c r="I46" s="84">
        <f t="shared" si="3"/>
        <v>1500000</v>
      </c>
      <c r="J46" s="142"/>
      <c r="K46" s="85"/>
      <c r="L46" s="115"/>
      <c r="N46" s="8">
        <v>19</v>
      </c>
    </row>
    <row r="47" spans="1:14" s="8" customFormat="1" ht="17.100000000000001" customHeight="1">
      <c r="A47" s="6">
        <v>38</v>
      </c>
      <c r="B47" s="108" t="s">
        <v>1152</v>
      </c>
      <c r="C47" s="109" t="s">
        <v>1153</v>
      </c>
      <c r="D47" s="110" t="s">
        <v>923</v>
      </c>
      <c r="E47" s="107" t="s">
        <v>1137</v>
      </c>
      <c r="F47" s="112">
        <v>8.0399999999999991</v>
      </c>
      <c r="G47" s="111">
        <v>77</v>
      </c>
      <c r="H47" s="83" t="str">
        <f t="shared" si="2"/>
        <v>300.000</v>
      </c>
      <c r="I47" s="84">
        <f t="shared" si="3"/>
        <v>1500000</v>
      </c>
      <c r="J47" s="142"/>
      <c r="K47" s="85"/>
      <c r="L47" s="118" t="s">
        <v>70</v>
      </c>
      <c r="N47" s="8">
        <v>20</v>
      </c>
    </row>
    <row r="48" spans="1:14" s="8" customFormat="1" ht="17.100000000000001" customHeight="1">
      <c r="A48" s="6">
        <v>39</v>
      </c>
      <c r="B48" s="108" t="s">
        <v>1166</v>
      </c>
      <c r="C48" s="109" t="s">
        <v>611</v>
      </c>
      <c r="D48" s="110" t="s">
        <v>1167</v>
      </c>
      <c r="E48" s="107" t="s">
        <v>1165</v>
      </c>
      <c r="F48" s="112">
        <v>7.13</v>
      </c>
      <c r="G48" s="111">
        <v>98</v>
      </c>
      <c r="H48" s="83" t="str">
        <f t="shared" si="2"/>
        <v>300.000</v>
      </c>
      <c r="I48" s="84">
        <f t="shared" si="3"/>
        <v>1500000</v>
      </c>
      <c r="J48" s="142"/>
      <c r="K48" s="85"/>
      <c r="L48" s="115" t="s">
        <v>70</v>
      </c>
      <c r="N48" s="8">
        <v>21</v>
      </c>
    </row>
    <row r="49" spans="1:14" s="8" customFormat="1" ht="17.100000000000001" customHeight="1">
      <c r="A49" s="6">
        <v>40</v>
      </c>
      <c r="B49" s="108" t="s">
        <v>1113</v>
      </c>
      <c r="C49" s="109" t="s">
        <v>1114</v>
      </c>
      <c r="D49" s="110" t="s">
        <v>146</v>
      </c>
      <c r="E49" s="107" t="s">
        <v>1103</v>
      </c>
      <c r="F49" s="112">
        <v>7.57</v>
      </c>
      <c r="G49" s="111">
        <v>94</v>
      </c>
      <c r="H49" s="83" t="str">
        <f t="shared" si="2"/>
        <v>300.000</v>
      </c>
      <c r="I49" s="84">
        <f t="shared" si="3"/>
        <v>1500000</v>
      </c>
      <c r="J49" s="87"/>
      <c r="K49" s="85"/>
      <c r="L49" s="115" t="s">
        <v>70</v>
      </c>
      <c r="N49" s="8">
        <v>22</v>
      </c>
    </row>
    <row r="50" spans="1:14" s="8" customFormat="1" ht="17.100000000000001" customHeight="1">
      <c r="A50" s="6">
        <v>41</v>
      </c>
      <c r="B50" s="108" t="s">
        <v>1215</v>
      </c>
      <c r="C50" s="109" t="s">
        <v>233</v>
      </c>
      <c r="D50" s="110" t="s">
        <v>362</v>
      </c>
      <c r="E50" s="107" t="s">
        <v>1216</v>
      </c>
      <c r="F50" s="112">
        <v>7.23</v>
      </c>
      <c r="G50" s="111">
        <v>92</v>
      </c>
      <c r="H50" s="83" t="str">
        <f t="shared" si="2"/>
        <v>300.000</v>
      </c>
      <c r="I50" s="84">
        <f t="shared" si="3"/>
        <v>1500000</v>
      </c>
      <c r="J50" s="158"/>
      <c r="K50" s="85"/>
      <c r="L50" s="115" t="s">
        <v>70</v>
      </c>
      <c r="N50" s="8">
        <v>23</v>
      </c>
    </row>
    <row r="51" spans="1:14" s="8" customFormat="1" ht="17.100000000000001" customHeight="1">
      <c r="A51" s="6">
        <v>42</v>
      </c>
      <c r="B51" s="108" t="s">
        <v>1220</v>
      </c>
      <c r="C51" s="109" t="s">
        <v>1221</v>
      </c>
      <c r="D51" s="110" t="s">
        <v>85</v>
      </c>
      <c r="E51" s="107" t="s">
        <v>1216</v>
      </c>
      <c r="F51" s="112">
        <v>7.4</v>
      </c>
      <c r="G51" s="111">
        <v>91</v>
      </c>
      <c r="H51" s="83" t="str">
        <f t="shared" si="2"/>
        <v>300.000</v>
      </c>
      <c r="I51" s="84">
        <f t="shared" si="3"/>
        <v>1500000</v>
      </c>
      <c r="J51" s="158"/>
      <c r="K51" s="85"/>
      <c r="L51" s="115" t="s">
        <v>70</v>
      </c>
      <c r="N51" s="8">
        <v>24</v>
      </c>
    </row>
    <row r="52" spans="1:14" s="8" customFormat="1" ht="17.100000000000001" customHeight="1">
      <c r="A52" s="6">
        <v>43</v>
      </c>
      <c r="B52" s="166" t="s">
        <v>1082</v>
      </c>
      <c r="C52" s="109" t="s">
        <v>1083</v>
      </c>
      <c r="D52" s="110" t="s">
        <v>1084</v>
      </c>
      <c r="E52" s="107" t="s">
        <v>1081</v>
      </c>
      <c r="F52" s="112">
        <v>7.38</v>
      </c>
      <c r="G52" s="111">
        <v>91</v>
      </c>
      <c r="H52" s="83" t="str">
        <f t="shared" si="2"/>
        <v>300.000</v>
      </c>
      <c r="I52" s="84">
        <f t="shared" si="3"/>
        <v>1500000</v>
      </c>
      <c r="J52" s="142"/>
      <c r="K52" s="85"/>
      <c r="L52" s="98"/>
      <c r="N52" s="8">
        <v>25</v>
      </c>
    </row>
    <row r="53" spans="1:14" s="8" customFormat="1" ht="17.100000000000001" customHeight="1">
      <c r="A53" s="6">
        <v>44</v>
      </c>
      <c r="B53" s="166" t="s">
        <v>1088</v>
      </c>
      <c r="C53" s="109" t="s">
        <v>1089</v>
      </c>
      <c r="D53" s="110" t="s">
        <v>809</v>
      </c>
      <c r="E53" s="107" t="s">
        <v>1090</v>
      </c>
      <c r="F53" s="112">
        <v>7.55</v>
      </c>
      <c r="G53" s="111">
        <v>88</v>
      </c>
      <c r="H53" s="83" t="str">
        <f t="shared" si="2"/>
        <v>300.000</v>
      </c>
      <c r="I53" s="84">
        <f t="shared" si="3"/>
        <v>1500000</v>
      </c>
      <c r="J53" s="158"/>
      <c r="K53" s="85"/>
      <c r="L53" s="161"/>
      <c r="N53" s="8">
        <v>26</v>
      </c>
    </row>
    <row r="54" spans="1:14" s="8" customFormat="1" ht="17.100000000000001" customHeight="1">
      <c r="A54" s="6">
        <v>45</v>
      </c>
      <c r="B54" s="108" t="s">
        <v>1273</v>
      </c>
      <c r="C54" s="109" t="s">
        <v>272</v>
      </c>
      <c r="D54" s="110" t="s">
        <v>709</v>
      </c>
      <c r="E54" s="107" t="s">
        <v>1274</v>
      </c>
      <c r="F54" s="112">
        <v>7.13</v>
      </c>
      <c r="G54" s="111">
        <v>88</v>
      </c>
      <c r="H54" s="83" t="str">
        <f t="shared" si="2"/>
        <v>300.000</v>
      </c>
      <c r="I54" s="84">
        <f t="shared" si="3"/>
        <v>1500000</v>
      </c>
      <c r="J54" s="158"/>
      <c r="K54" s="85"/>
      <c r="L54" s="118"/>
      <c r="N54" s="8">
        <v>27</v>
      </c>
    </row>
    <row r="55" spans="1:14" s="8" customFormat="1" ht="17.100000000000001" customHeight="1">
      <c r="A55" s="6">
        <v>46</v>
      </c>
      <c r="B55" s="108" t="s">
        <v>1111</v>
      </c>
      <c r="C55" s="109" t="s">
        <v>1112</v>
      </c>
      <c r="D55" s="110" t="s">
        <v>106</v>
      </c>
      <c r="E55" s="107" t="s">
        <v>1103</v>
      </c>
      <c r="F55" s="112">
        <v>7.92</v>
      </c>
      <c r="G55" s="111">
        <v>85</v>
      </c>
      <c r="H55" s="83" t="str">
        <f t="shared" si="2"/>
        <v>300.000</v>
      </c>
      <c r="I55" s="84">
        <f t="shared" si="3"/>
        <v>1500000</v>
      </c>
      <c r="J55" s="154"/>
      <c r="K55" s="85"/>
      <c r="L55" s="181" t="s">
        <v>70</v>
      </c>
      <c r="N55" s="8">
        <v>28</v>
      </c>
    </row>
    <row r="56" spans="1:14" s="8" customFormat="1" ht="17.100000000000001" customHeight="1">
      <c r="A56" s="6">
        <v>47</v>
      </c>
      <c r="B56" s="108" t="s">
        <v>1053</v>
      </c>
      <c r="C56" s="109" t="s">
        <v>342</v>
      </c>
      <c r="D56" s="110" t="s">
        <v>249</v>
      </c>
      <c r="E56" s="107" t="s">
        <v>1049</v>
      </c>
      <c r="F56" s="112">
        <v>7.54</v>
      </c>
      <c r="G56" s="111">
        <v>85</v>
      </c>
      <c r="H56" s="83" t="str">
        <f t="shared" si="2"/>
        <v>300.000</v>
      </c>
      <c r="I56" s="84">
        <f t="shared" si="3"/>
        <v>1500000</v>
      </c>
      <c r="J56" s="158"/>
      <c r="K56" s="85"/>
      <c r="L56" s="82"/>
      <c r="N56" s="8">
        <v>29</v>
      </c>
    </row>
    <row r="57" spans="1:14" s="8" customFormat="1" ht="17.100000000000001" customHeight="1">
      <c r="A57" s="6">
        <v>48</v>
      </c>
      <c r="B57" s="108" t="s">
        <v>1163</v>
      </c>
      <c r="C57" s="109" t="s">
        <v>1164</v>
      </c>
      <c r="D57" s="110" t="s">
        <v>104</v>
      </c>
      <c r="E57" s="107" t="s">
        <v>1165</v>
      </c>
      <c r="F57" s="112">
        <v>7.5</v>
      </c>
      <c r="G57" s="111">
        <v>85</v>
      </c>
      <c r="H57" s="83" t="str">
        <f t="shared" si="2"/>
        <v>300.000</v>
      </c>
      <c r="I57" s="84">
        <f t="shared" si="3"/>
        <v>1500000</v>
      </c>
      <c r="J57" s="158"/>
      <c r="K57" s="85"/>
      <c r="L57" s="115" t="s">
        <v>70</v>
      </c>
      <c r="N57" s="8">
        <v>30</v>
      </c>
    </row>
    <row r="58" spans="1:14" s="8" customFormat="1" ht="17.100000000000001" customHeight="1">
      <c r="A58" s="6">
        <v>49</v>
      </c>
      <c r="B58" s="108" t="s">
        <v>1191</v>
      </c>
      <c r="C58" s="109" t="s">
        <v>1192</v>
      </c>
      <c r="D58" s="110" t="s">
        <v>146</v>
      </c>
      <c r="E58" s="107" t="s">
        <v>1187</v>
      </c>
      <c r="F58" s="112">
        <v>7.33</v>
      </c>
      <c r="G58" s="111">
        <v>84</v>
      </c>
      <c r="H58" s="83" t="str">
        <f t="shared" si="2"/>
        <v>300.000</v>
      </c>
      <c r="I58" s="84">
        <f t="shared" si="3"/>
        <v>1500000</v>
      </c>
      <c r="J58" s="114"/>
      <c r="K58" s="85"/>
      <c r="L58" s="115" t="s">
        <v>70</v>
      </c>
      <c r="N58" s="8">
        <v>31</v>
      </c>
    </row>
    <row r="59" spans="1:14" s="8" customFormat="1" ht="17.100000000000001" customHeight="1">
      <c r="A59" s="6">
        <v>50</v>
      </c>
      <c r="B59" s="108" t="s">
        <v>1208</v>
      </c>
      <c r="C59" s="109" t="s">
        <v>1209</v>
      </c>
      <c r="D59" s="110" t="s">
        <v>217</v>
      </c>
      <c r="E59" s="107" t="s">
        <v>1205</v>
      </c>
      <c r="F59" s="112">
        <v>7.27</v>
      </c>
      <c r="G59" s="111">
        <v>84</v>
      </c>
      <c r="H59" s="83" t="str">
        <f t="shared" si="2"/>
        <v>300.000</v>
      </c>
      <c r="I59" s="84">
        <f t="shared" si="3"/>
        <v>1500000</v>
      </c>
      <c r="J59" s="158"/>
      <c r="K59" s="85"/>
      <c r="L59" s="115"/>
      <c r="N59" s="8">
        <v>32</v>
      </c>
    </row>
    <row r="60" spans="1:14" s="8" customFormat="1" ht="17.100000000000001" customHeight="1">
      <c r="A60" s="6">
        <v>51</v>
      </c>
      <c r="B60" s="108" t="s">
        <v>1157</v>
      </c>
      <c r="C60" s="109" t="s">
        <v>1158</v>
      </c>
      <c r="D60" s="110" t="s">
        <v>380</v>
      </c>
      <c r="E60" s="107" t="s">
        <v>1159</v>
      </c>
      <c r="F60" s="112">
        <v>7.23</v>
      </c>
      <c r="G60" s="111">
        <v>84</v>
      </c>
      <c r="H60" s="83" t="str">
        <f t="shared" si="2"/>
        <v>300.000</v>
      </c>
      <c r="I60" s="84">
        <f t="shared" si="3"/>
        <v>1500000</v>
      </c>
      <c r="J60" s="158"/>
      <c r="K60" s="85"/>
      <c r="L60" s="118" t="s">
        <v>70</v>
      </c>
      <c r="N60" s="8">
        <v>33</v>
      </c>
    </row>
    <row r="61" spans="1:14" s="8" customFormat="1" ht="17.100000000000001" customHeight="1">
      <c r="A61" s="6">
        <v>52</v>
      </c>
      <c r="B61" s="108" t="s">
        <v>1199</v>
      </c>
      <c r="C61" s="109" t="s">
        <v>1200</v>
      </c>
      <c r="D61" s="110" t="s">
        <v>111</v>
      </c>
      <c r="E61" s="107" t="s">
        <v>1187</v>
      </c>
      <c r="F61" s="112">
        <v>7.83</v>
      </c>
      <c r="G61" s="111">
        <v>83</v>
      </c>
      <c r="H61" s="83" t="str">
        <f t="shared" si="2"/>
        <v>300.000</v>
      </c>
      <c r="I61" s="84">
        <f t="shared" si="3"/>
        <v>1500000</v>
      </c>
      <c r="J61" s="158"/>
      <c r="K61" s="85"/>
      <c r="L61" s="115" t="s">
        <v>70</v>
      </c>
      <c r="M61" s="8">
        <f>14+9+32</f>
        <v>55</v>
      </c>
      <c r="N61" s="8">
        <v>34</v>
      </c>
    </row>
    <row r="62" spans="1:14" s="8" customFormat="1" ht="17.100000000000001" customHeight="1">
      <c r="A62" s="6">
        <v>53</v>
      </c>
      <c r="B62" s="108" t="s">
        <v>1235</v>
      </c>
      <c r="C62" s="109" t="s">
        <v>1236</v>
      </c>
      <c r="D62" s="110" t="s">
        <v>109</v>
      </c>
      <c r="E62" s="107" t="s">
        <v>1216</v>
      </c>
      <c r="F62" s="112">
        <v>7.53</v>
      </c>
      <c r="G62" s="111">
        <v>83</v>
      </c>
      <c r="H62" s="83" t="str">
        <f t="shared" si="2"/>
        <v>300.000</v>
      </c>
      <c r="I62" s="84">
        <f t="shared" si="3"/>
        <v>1500000</v>
      </c>
      <c r="J62" s="142"/>
      <c r="K62" s="85"/>
      <c r="L62" s="115"/>
      <c r="N62" s="8">
        <v>35</v>
      </c>
    </row>
    <row r="63" spans="1:14" s="8" customFormat="1" ht="17.100000000000001" customHeight="1">
      <c r="A63" s="6">
        <v>54</v>
      </c>
      <c r="B63" s="108" t="s">
        <v>1171</v>
      </c>
      <c r="C63" s="109" t="s">
        <v>1172</v>
      </c>
      <c r="D63" s="110" t="s">
        <v>103</v>
      </c>
      <c r="E63" s="107" t="s">
        <v>1165</v>
      </c>
      <c r="F63" s="112">
        <v>7.4</v>
      </c>
      <c r="G63" s="111">
        <v>83</v>
      </c>
      <c r="H63" s="83" t="str">
        <f t="shared" si="2"/>
        <v>300.000</v>
      </c>
      <c r="I63" s="84">
        <f t="shared" si="3"/>
        <v>1500000</v>
      </c>
      <c r="J63" s="145"/>
      <c r="K63" s="85"/>
      <c r="L63" s="115"/>
      <c r="N63" s="8">
        <v>36</v>
      </c>
    </row>
    <row r="64" spans="1:14" s="8" customFormat="1" ht="17.100000000000001" customHeight="1">
      <c r="A64" s="6">
        <v>55</v>
      </c>
      <c r="B64" s="108" t="s">
        <v>1001</v>
      </c>
      <c r="C64" s="109" t="s">
        <v>81</v>
      </c>
      <c r="D64" s="110" t="s">
        <v>225</v>
      </c>
      <c r="E64" s="107" t="s">
        <v>1002</v>
      </c>
      <c r="F64" s="112">
        <v>7.9</v>
      </c>
      <c r="G64" s="111">
        <v>82</v>
      </c>
      <c r="H64" s="83" t="str">
        <f t="shared" si="2"/>
        <v>300.000</v>
      </c>
      <c r="I64" s="84">
        <f t="shared" si="3"/>
        <v>1500000</v>
      </c>
      <c r="J64" s="142"/>
      <c r="K64" s="85"/>
      <c r="L64" s="82"/>
      <c r="N64" s="8">
        <v>37</v>
      </c>
    </row>
    <row r="65" spans="1:14" s="8" customFormat="1" ht="17.100000000000001" customHeight="1">
      <c r="A65" s="6">
        <v>56</v>
      </c>
      <c r="B65" s="108" t="s">
        <v>1138</v>
      </c>
      <c r="C65" s="109" t="s">
        <v>1139</v>
      </c>
      <c r="D65" s="110" t="s">
        <v>107</v>
      </c>
      <c r="E65" s="107" t="s">
        <v>1137</v>
      </c>
      <c r="F65" s="112">
        <v>7.51</v>
      </c>
      <c r="G65" s="111">
        <v>82</v>
      </c>
      <c r="H65" s="83" t="str">
        <f t="shared" si="2"/>
        <v>300.000</v>
      </c>
      <c r="I65" s="84">
        <f t="shared" si="3"/>
        <v>1500000</v>
      </c>
      <c r="J65" s="158"/>
      <c r="K65" s="85"/>
      <c r="L65" s="82"/>
      <c r="N65" s="8">
        <v>38</v>
      </c>
    </row>
    <row r="66" spans="1:14" s="8" customFormat="1" ht="17.100000000000001" customHeight="1">
      <c r="A66" s="6">
        <v>57</v>
      </c>
      <c r="B66" s="202" t="s">
        <v>1076</v>
      </c>
      <c r="C66" s="109" t="s">
        <v>800</v>
      </c>
      <c r="D66" s="110" t="s">
        <v>362</v>
      </c>
      <c r="E66" s="107" t="s">
        <v>1077</v>
      </c>
      <c r="F66" s="112">
        <v>7.48</v>
      </c>
      <c r="G66" s="111">
        <v>82</v>
      </c>
      <c r="H66" s="83" t="str">
        <f t="shared" si="2"/>
        <v>300.000</v>
      </c>
      <c r="I66" s="84">
        <f t="shared" si="3"/>
        <v>1500000</v>
      </c>
      <c r="J66" s="142"/>
      <c r="K66" s="85"/>
      <c r="L66" s="172"/>
      <c r="M66" s="8">
        <f>14+9+32</f>
        <v>55</v>
      </c>
      <c r="N66" s="8">
        <v>39</v>
      </c>
    </row>
    <row r="67" spans="1:14" s="8" customFormat="1" ht="17.100000000000001" customHeight="1">
      <c r="A67" s="6">
        <v>58</v>
      </c>
      <c r="B67" s="108" t="s">
        <v>1018</v>
      </c>
      <c r="C67" s="109" t="s">
        <v>253</v>
      </c>
      <c r="D67" s="110" t="s">
        <v>264</v>
      </c>
      <c r="E67" s="107" t="s">
        <v>1019</v>
      </c>
      <c r="F67" s="112">
        <v>7.08</v>
      </c>
      <c r="G67" s="111">
        <v>82</v>
      </c>
      <c r="H67" s="83" t="str">
        <f t="shared" si="2"/>
        <v>300.000</v>
      </c>
      <c r="I67" s="84">
        <f t="shared" si="3"/>
        <v>1500000</v>
      </c>
      <c r="J67" s="142"/>
      <c r="K67" s="85"/>
      <c r="L67" s="82"/>
      <c r="N67" s="8">
        <v>40</v>
      </c>
    </row>
    <row r="68" spans="1:14" s="8" customFormat="1" ht="17.100000000000001" customHeight="1">
      <c r="A68" s="6">
        <v>59</v>
      </c>
      <c r="B68" s="108" t="s">
        <v>959</v>
      </c>
      <c r="C68" s="109" t="s">
        <v>93</v>
      </c>
      <c r="D68" s="110" t="s">
        <v>169</v>
      </c>
      <c r="E68" s="107" t="s">
        <v>958</v>
      </c>
      <c r="F68" s="112">
        <v>7.43</v>
      </c>
      <c r="G68" s="111">
        <v>81</v>
      </c>
      <c r="H68" s="83" t="str">
        <f t="shared" si="2"/>
        <v>300.000</v>
      </c>
      <c r="I68" s="84">
        <f t="shared" si="3"/>
        <v>1500000</v>
      </c>
      <c r="J68" s="85"/>
      <c r="K68" s="85"/>
      <c r="L68" s="184"/>
      <c r="N68" s="8">
        <v>41</v>
      </c>
    </row>
    <row r="69" spans="1:14" s="8" customFormat="1" ht="17.100000000000001" customHeight="1">
      <c r="A69" s="6">
        <v>60</v>
      </c>
      <c r="B69" s="108" t="s">
        <v>1180</v>
      </c>
      <c r="C69" s="109" t="s">
        <v>1181</v>
      </c>
      <c r="D69" s="110" t="s">
        <v>99</v>
      </c>
      <c r="E69" s="107" t="s">
        <v>1165</v>
      </c>
      <c r="F69" s="112">
        <v>7.97</v>
      </c>
      <c r="G69" s="111">
        <v>80</v>
      </c>
      <c r="H69" s="83" t="str">
        <f t="shared" si="2"/>
        <v>300.000</v>
      </c>
      <c r="I69" s="84">
        <f t="shared" si="3"/>
        <v>1500000</v>
      </c>
      <c r="J69" s="158"/>
      <c r="K69" s="85"/>
      <c r="L69" s="96" t="s">
        <v>70</v>
      </c>
      <c r="N69" s="8">
        <v>42</v>
      </c>
    </row>
    <row r="70" spans="1:14" s="8" customFormat="1" ht="17.100000000000001" customHeight="1">
      <c r="A70" s="6">
        <v>61</v>
      </c>
      <c r="B70" s="108" t="s">
        <v>1248</v>
      </c>
      <c r="C70" s="109" t="s">
        <v>1249</v>
      </c>
      <c r="D70" s="110" t="s">
        <v>70</v>
      </c>
      <c r="E70" s="107" t="s">
        <v>1216</v>
      </c>
      <c r="F70" s="112">
        <v>7.83</v>
      </c>
      <c r="G70" s="111">
        <v>80</v>
      </c>
      <c r="H70" s="83" t="str">
        <f t="shared" si="2"/>
        <v>300.000</v>
      </c>
      <c r="I70" s="84">
        <f t="shared" si="3"/>
        <v>1500000</v>
      </c>
      <c r="J70" s="158"/>
      <c r="K70" s="85"/>
      <c r="L70" s="181" t="s">
        <v>70</v>
      </c>
      <c r="N70" s="8">
        <v>43</v>
      </c>
    </row>
    <row r="71" spans="1:14" s="8" customFormat="1" ht="17.100000000000001" customHeight="1">
      <c r="A71" s="6">
        <v>62</v>
      </c>
      <c r="B71" s="108" t="s">
        <v>1141</v>
      </c>
      <c r="C71" s="109" t="s">
        <v>1142</v>
      </c>
      <c r="D71" s="110" t="s">
        <v>194</v>
      </c>
      <c r="E71" s="107" t="s">
        <v>1137</v>
      </c>
      <c r="F71" s="112">
        <v>7.77</v>
      </c>
      <c r="G71" s="111">
        <v>80</v>
      </c>
      <c r="H71" s="83" t="str">
        <f t="shared" si="2"/>
        <v>300.000</v>
      </c>
      <c r="I71" s="84">
        <f t="shared" si="3"/>
        <v>1500000</v>
      </c>
      <c r="J71" s="158"/>
      <c r="K71" s="85"/>
      <c r="L71" s="184"/>
      <c r="N71" s="8">
        <v>44</v>
      </c>
    </row>
    <row r="72" spans="1:14" s="8" customFormat="1" ht="17.100000000000001" customHeight="1">
      <c r="A72" s="6">
        <v>63</v>
      </c>
      <c r="B72" s="108" t="s">
        <v>1226</v>
      </c>
      <c r="C72" s="109" t="s">
        <v>467</v>
      </c>
      <c r="D72" s="110" t="s">
        <v>380</v>
      </c>
      <c r="E72" s="107" t="s">
        <v>1216</v>
      </c>
      <c r="F72" s="112">
        <v>7.7</v>
      </c>
      <c r="G72" s="111">
        <v>80</v>
      </c>
      <c r="H72" s="83" t="str">
        <f t="shared" si="2"/>
        <v>300.000</v>
      </c>
      <c r="I72" s="84">
        <f t="shared" si="3"/>
        <v>1500000</v>
      </c>
      <c r="J72" s="158"/>
      <c r="K72" s="85"/>
      <c r="L72" s="96"/>
      <c r="N72" s="8">
        <v>45</v>
      </c>
    </row>
    <row r="73" spans="1:14" s="8" customFormat="1" ht="17.100000000000001" customHeight="1">
      <c r="A73" s="6">
        <v>64</v>
      </c>
      <c r="B73" s="108" t="s">
        <v>1246</v>
      </c>
      <c r="C73" s="109" t="s">
        <v>1247</v>
      </c>
      <c r="D73" s="110" t="s">
        <v>410</v>
      </c>
      <c r="E73" s="107" t="s">
        <v>1216</v>
      </c>
      <c r="F73" s="112">
        <v>7.5</v>
      </c>
      <c r="G73" s="111">
        <v>80</v>
      </c>
      <c r="H73" s="83" t="str">
        <f t="shared" si="2"/>
        <v>300.000</v>
      </c>
      <c r="I73" s="84">
        <f t="shared" si="3"/>
        <v>1500000</v>
      </c>
      <c r="J73" s="158"/>
      <c r="K73" s="85"/>
      <c r="L73" s="96" t="s">
        <v>70</v>
      </c>
      <c r="N73" s="8">
        <v>46</v>
      </c>
    </row>
    <row r="74" spans="1:14" s="8" customFormat="1" ht="17.100000000000001" customHeight="1">
      <c r="A74" s="6">
        <v>65</v>
      </c>
      <c r="B74" s="108" t="s">
        <v>1251</v>
      </c>
      <c r="C74" s="109" t="s">
        <v>1252</v>
      </c>
      <c r="D74" s="110" t="s">
        <v>152</v>
      </c>
      <c r="E74" s="107" t="s">
        <v>1216</v>
      </c>
      <c r="F74" s="112">
        <v>7.5</v>
      </c>
      <c r="G74" s="111">
        <v>80</v>
      </c>
      <c r="H74" s="83" t="str">
        <f t="shared" ref="H74:H79" si="4">IF(AND(F74&gt;=9,G74&gt;=90),"550.000",IF(AND(F74&gt;=8,G74&gt;=80),"475.000",IF(AND(F74&gt;=7,G74&gt;=70),"300.000"," ")))</f>
        <v>300.000</v>
      </c>
      <c r="I74" s="84">
        <f t="shared" ref="I74:I79" si="5">H74*5</f>
        <v>1500000</v>
      </c>
      <c r="J74" s="158"/>
      <c r="K74" s="85"/>
      <c r="L74" s="96" t="s">
        <v>70</v>
      </c>
      <c r="N74" s="8">
        <v>47</v>
      </c>
    </row>
    <row r="75" spans="1:14" s="8" customFormat="1" ht="17.100000000000001" customHeight="1">
      <c r="A75" s="6">
        <v>66</v>
      </c>
      <c r="B75" s="108" t="s">
        <v>1219</v>
      </c>
      <c r="C75" s="109" t="s">
        <v>940</v>
      </c>
      <c r="D75" s="110" t="s">
        <v>315</v>
      </c>
      <c r="E75" s="107" t="s">
        <v>1216</v>
      </c>
      <c r="F75" s="112">
        <v>7.4</v>
      </c>
      <c r="G75" s="111">
        <v>80</v>
      </c>
      <c r="H75" s="83" t="str">
        <f t="shared" si="4"/>
        <v>300.000</v>
      </c>
      <c r="I75" s="84">
        <f t="shared" si="5"/>
        <v>1500000</v>
      </c>
      <c r="J75" s="158"/>
      <c r="K75" s="85"/>
      <c r="L75" s="96"/>
      <c r="N75" s="8">
        <v>48</v>
      </c>
    </row>
    <row r="76" spans="1:14" s="8" customFormat="1" ht="17.100000000000001" customHeight="1">
      <c r="A76" s="6">
        <v>67</v>
      </c>
      <c r="B76" s="108" t="s">
        <v>1239</v>
      </c>
      <c r="C76" s="109" t="s">
        <v>1240</v>
      </c>
      <c r="D76" s="110" t="s">
        <v>1241</v>
      </c>
      <c r="E76" s="107" t="s">
        <v>1216</v>
      </c>
      <c r="F76" s="112">
        <v>7.4</v>
      </c>
      <c r="G76" s="111">
        <v>80</v>
      </c>
      <c r="H76" s="83" t="str">
        <f t="shared" si="4"/>
        <v>300.000</v>
      </c>
      <c r="I76" s="84">
        <f t="shared" si="5"/>
        <v>1500000</v>
      </c>
      <c r="J76" s="158"/>
      <c r="K76" s="85"/>
      <c r="L76" s="96" t="s">
        <v>70</v>
      </c>
      <c r="N76" s="8">
        <v>49</v>
      </c>
    </row>
    <row r="77" spans="1:14" s="8" customFormat="1" ht="17.100000000000001" customHeight="1">
      <c r="A77" s="6">
        <v>68</v>
      </c>
      <c r="B77" s="108" t="s">
        <v>1237</v>
      </c>
      <c r="C77" s="109" t="s">
        <v>1238</v>
      </c>
      <c r="D77" s="110" t="s">
        <v>105</v>
      </c>
      <c r="E77" s="107" t="s">
        <v>1216</v>
      </c>
      <c r="F77" s="112">
        <v>7.27</v>
      </c>
      <c r="G77" s="111">
        <v>80</v>
      </c>
      <c r="H77" s="83" t="str">
        <f t="shared" si="4"/>
        <v>300.000</v>
      </c>
      <c r="I77" s="84">
        <f t="shared" si="5"/>
        <v>1500000</v>
      </c>
      <c r="J77" s="158"/>
      <c r="K77" s="85"/>
      <c r="L77" s="96" t="s">
        <v>70</v>
      </c>
      <c r="N77" s="8">
        <v>50</v>
      </c>
    </row>
    <row r="78" spans="1:14" s="8" customFormat="1" ht="17.100000000000001" customHeight="1">
      <c r="A78" s="6">
        <v>69</v>
      </c>
      <c r="B78" s="108" t="s">
        <v>1222</v>
      </c>
      <c r="C78" s="109" t="s">
        <v>1223</v>
      </c>
      <c r="D78" s="110" t="s">
        <v>324</v>
      </c>
      <c r="E78" s="107" t="s">
        <v>1216</v>
      </c>
      <c r="F78" s="112">
        <v>7.23</v>
      </c>
      <c r="G78" s="111">
        <v>80</v>
      </c>
      <c r="H78" s="83" t="str">
        <f t="shared" si="4"/>
        <v>300.000</v>
      </c>
      <c r="I78" s="84">
        <f t="shared" si="5"/>
        <v>1500000</v>
      </c>
      <c r="J78" s="87"/>
      <c r="K78" s="85"/>
      <c r="L78" s="96" t="s">
        <v>70</v>
      </c>
      <c r="N78" s="8">
        <v>51</v>
      </c>
    </row>
    <row r="79" spans="1:14" s="8" customFormat="1" ht="17.100000000000001" customHeight="1">
      <c r="A79" s="6">
        <v>70</v>
      </c>
      <c r="B79" s="108" t="s">
        <v>1225</v>
      </c>
      <c r="C79" s="109" t="s">
        <v>255</v>
      </c>
      <c r="D79" s="110" t="s">
        <v>811</v>
      </c>
      <c r="E79" s="107" t="s">
        <v>1216</v>
      </c>
      <c r="F79" s="112">
        <v>7.17</v>
      </c>
      <c r="G79" s="111">
        <v>80</v>
      </c>
      <c r="H79" s="83" t="str">
        <f t="shared" si="4"/>
        <v>300.000</v>
      </c>
      <c r="I79" s="84">
        <f t="shared" si="5"/>
        <v>1500000</v>
      </c>
      <c r="J79" s="209"/>
      <c r="K79" s="85"/>
      <c r="L79" s="96"/>
      <c r="N79" s="8">
        <v>52</v>
      </c>
    </row>
    <row r="80" spans="1:14" s="8" customFormat="1" ht="20.100000000000001" customHeight="1">
      <c r="A80" s="243" t="s">
        <v>3</v>
      </c>
      <c r="B80" s="243"/>
      <c r="C80" s="243"/>
      <c r="D80" s="204">
        <f>A79</f>
        <v>70</v>
      </c>
      <c r="E80" s="242" t="s">
        <v>1353</v>
      </c>
      <c r="F80" s="242"/>
      <c r="G80" s="242"/>
      <c r="H80" s="242"/>
      <c r="I80" s="25">
        <f>SUM(I10:I79)</f>
        <v>121125000</v>
      </c>
      <c r="J80" s="251"/>
      <c r="K80" s="251"/>
      <c r="L80" s="86">
        <f>COUNTIF(L10:L79,"Nữ")</f>
        <v>34</v>
      </c>
      <c r="M80" s="8">
        <f>1+17+133</f>
        <v>151</v>
      </c>
    </row>
    <row r="81" spans="1:14" ht="20.100000000000001" customHeight="1">
      <c r="A81" s="249" t="s">
        <v>1354</v>
      </c>
      <c r="B81" s="249"/>
      <c r="C81" s="249"/>
      <c r="D81" s="249"/>
      <c r="E81" s="249"/>
      <c r="F81" s="249"/>
      <c r="G81" s="249"/>
      <c r="H81" s="249"/>
      <c r="I81" s="249"/>
      <c r="J81" s="249"/>
      <c r="K81" s="249"/>
      <c r="L81" s="10"/>
    </row>
    <row r="82" spans="1:14" ht="15" customHeight="1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1"/>
    </row>
    <row r="83" spans="1:14" s="72" customFormat="1" ht="18" customHeight="1">
      <c r="A83" s="250" t="s">
        <v>161</v>
      </c>
      <c r="B83" s="250"/>
      <c r="C83" s="250"/>
      <c r="D83" s="250"/>
      <c r="E83" s="250" t="s">
        <v>42</v>
      </c>
      <c r="F83" s="250"/>
      <c r="G83" s="250"/>
      <c r="H83" s="250"/>
      <c r="I83" s="250" t="s">
        <v>41</v>
      </c>
      <c r="J83" s="250"/>
      <c r="L83" s="120"/>
    </row>
    <row r="84" spans="1:14" ht="15.95" customHeight="1">
      <c r="I84" s="21"/>
      <c r="L84" s="17"/>
    </row>
    <row r="85" spans="1:14" s="224" customFormat="1" ht="15.95" customHeight="1">
      <c r="A85" s="244" t="s">
        <v>53</v>
      </c>
      <c r="B85" s="244"/>
      <c r="C85" s="244"/>
      <c r="D85" s="244"/>
      <c r="E85" s="244" t="s">
        <v>53</v>
      </c>
      <c r="F85" s="244"/>
      <c r="G85" s="244"/>
      <c r="H85" s="244"/>
      <c r="I85" s="244" t="s">
        <v>53</v>
      </c>
      <c r="J85" s="244"/>
      <c r="L85" s="225"/>
    </row>
    <row r="86" spans="1:14" ht="15.95" customHeight="1">
      <c r="A86" s="99"/>
      <c r="B86" s="99"/>
      <c r="C86" s="99"/>
      <c r="D86" s="99"/>
      <c r="E86" s="189"/>
      <c r="F86" s="99"/>
      <c r="G86" s="99"/>
      <c r="H86" s="99"/>
      <c r="I86" s="99"/>
      <c r="J86" s="99"/>
      <c r="L86" s="17"/>
    </row>
    <row r="87" spans="1:14" ht="15.95" customHeight="1">
      <c r="I87" s="21"/>
      <c r="L87" s="17"/>
    </row>
    <row r="88" spans="1:14" ht="18" customHeight="1">
      <c r="A88" s="234" t="s">
        <v>455</v>
      </c>
      <c r="B88" s="234"/>
      <c r="C88" s="234"/>
      <c r="D88" s="234"/>
      <c r="E88" s="234" t="s">
        <v>68</v>
      </c>
      <c r="F88" s="234"/>
      <c r="G88" s="234"/>
      <c r="H88" s="234"/>
      <c r="I88" s="234" t="s">
        <v>62</v>
      </c>
      <c r="J88" s="234"/>
      <c r="K88" s="234"/>
      <c r="L88" s="17"/>
    </row>
    <row r="89" spans="1:14" ht="18" customHeight="1">
      <c r="A89" s="131"/>
      <c r="B89" s="131"/>
      <c r="C89" s="131"/>
      <c r="D89" s="131"/>
      <c r="E89" s="131"/>
      <c r="F89" s="131"/>
      <c r="G89" s="131"/>
      <c r="H89" s="131"/>
      <c r="I89" s="131"/>
      <c r="J89" s="131"/>
      <c r="K89" s="131"/>
      <c r="L89" s="17"/>
    </row>
    <row r="90" spans="1:14" ht="18" customHeight="1"/>
    <row r="91" spans="1:14" s="8" customFormat="1" ht="18" customHeight="1">
      <c r="A91" s="6">
        <v>1</v>
      </c>
      <c r="B91" s="108" t="s">
        <v>1044</v>
      </c>
      <c r="C91" s="109" t="s">
        <v>1045</v>
      </c>
      <c r="D91" s="110" t="s">
        <v>695</v>
      </c>
      <c r="E91" s="107" t="s">
        <v>1041</v>
      </c>
      <c r="F91" s="112">
        <v>7.98</v>
      </c>
      <c r="G91" s="111">
        <v>71</v>
      </c>
      <c r="H91" s="83" t="str">
        <f t="shared" ref="H91:H122" si="6">IF(AND(F91&gt;=9,G91&gt;=90),"550.000",IF(AND(F91&gt;=8,G91&gt;=80),"475.000",IF(AND(F91&gt;=7,G91&gt;=70),"300.000"," ")))</f>
        <v>300.000</v>
      </c>
      <c r="I91" s="84">
        <f t="shared" ref="I91:I122" si="7">H91*5</f>
        <v>1500000</v>
      </c>
      <c r="J91" s="177"/>
      <c r="K91" s="85"/>
      <c r="L91" s="172"/>
      <c r="N91" s="8">
        <v>94</v>
      </c>
    </row>
    <row r="92" spans="1:14" s="8" customFormat="1" ht="18" customHeight="1">
      <c r="A92" s="6">
        <v>2</v>
      </c>
      <c r="B92" s="108" t="s">
        <v>1233</v>
      </c>
      <c r="C92" s="109" t="s">
        <v>1234</v>
      </c>
      <c r="D92" s="110" t="s">
        <v>612</v>
      </c>
      <c r="E92" s="107" t="s">
        <v>1216</v>
      </c>
      <c r="F92" s="112">
        <v>7.97</v>
      </c>
      <c r="G92" s="111">
        <v>73</v>
      </c>
      <c r="H92" s="83" t="str">
        <f t="shared" si="6"/>
        <v>300.000</v>
      </c>
      <c r="I92" s="84">
        <f t="shared" si="7"/>
        <v>1500000</v>
      </c>
      <c r="J92" s="158"/>
      <c r="K92" s="85"/>
      <c r="L92" s="96" t="s">
        <v>70</v>
      </c>
      <c r="N92" s="8">
        <v>84</v>
      </c>
    </row>
    <row r="93" spans="1:14" s="8" customFormat="1" ht="18" customHeight="1">
      <c r="A93" s="6">
        <v>3</v>
      </c>
      <c r="B93" s="108" t="s">
        <v>1106</v>
      </c>
      <c r="C93" s="109" t="s">
        <v>1107</v>
      </c>
      <c r="D93" s="110" t="s">
        <v>616</v>
      </c>
      <c r="E93" s="107" t="s">
        <v>1103</v>
      </c>
      <c r="F93" s="112">
        <v>7.95</v>
      </c>
      <c r="G93" s="111">
        <v>72</v>
      </c>
      <c r="H93" s="83" t="str">
        <f t="shared" si="6"/>
        <v>300.000</v>
      </c>
      <c r="I93" s="84">
        <f t="shared" si="7"/>
        <v>1500000</v>
      </c>
      <c r="J93" s="158"/>
      <c r="K93" s="85"/>
      <c r="L93" s="96" t="s">
        <v>70</v>
      </c>
      <c r="N93" s="8">
        <v>89</v>
      </c>
    </row>
    <row r="94" spans="1:14" s="8" customFormat="1" ht="18" customHeight="1">
      <c r="A94" s="6">
        <v>4</v>
      </c>
      <c r="B94" s="108" t="s">
        <v>1034</v>
      </c>
      <c r="C94" s="109" t="s">
        <v>1035</v>
      </c>
      <c r="D94" s="110" t="s">
        <v>156</v>
      </c>
      <c r="E94" s="107" t="s">
        <v>1036</v>
      </c>
      <c r="F94" s="112">
        <v>7.92</v>
      </c>
      <c r="G94" s="111">
        <v>70</v>
      </c>
      <c r="H94" s="83" t="str">
        <f t="shared" si="6"/>
        <v>300.000</v>
      </c>
      <c r="I94" s="84">
        <f t="shared" si="7"/>
        <v>1500000</v>
      </c>
      <c r="J94" s="158"/>
      <c r="K94" s="85"/>
      <c r="L94" s="180"/>
      <c r="N94" s="8">
        <v>104</v>
      </c>
    </row>
    <row r="95" spans="1:14" s="8" customFormat="1" ht="18" customHeight="1">
      <c r="A95" s="6">
        <v>5</v>
      </c>
      <c r="B95" s="108" t="s">
        <v>1068</v>
      </c>
      <c r="C95" s="109" t="s">
        <v>1069</v>
      </c>
      <c r="D95" s="110" t="s">
        <v>534</v>
      </c>
      <c r="E95" s="107" t="s">
        <v>1065</v>
      </c>
      <c r="F95" s="112">
        <v>7.9</v>
      </c>
      <c r="G95" s="111">
        <v>74</v>
      </c>
      <c r="H95" s="83" t="str">
        <f t="shared" si="6"/>
        <v>300.000</v>
      </c>
      <c r="I95" s="84">
        <f t="shared" si="7"/>
        <v>1500000</v>
      </c>
      <c r="J95" s="177"/>
      <c r="K95" s="85"/>
      <c r="L95" s="172"/>
      <c r="N95" s="8">
        <v>74</v>
      </c>
    </row>
    <row r="96" spans="1:14" s="8" customFormat="1" ht="18" customHeight="1">
      <c r="A96" s="6">
        <v>6</v>
      </c>
      <c r="B96" s="166" t="s">
        <v>1073</v>
      </c>
      <c r="C96" s="109" t="s">
        <v>1074</v>
      </c>
      <c r="D96" s="110" t="s">
        <v>261</v>
      </c>
      <c r="E96" s="107" t="s">
        <v>1075</v>
      </c>
      <c r="F96" s="112">
        <v>7.9</v>
      </c>
      <c r="G96" s="111">
        <v>71</v>
      </c>
      <c r="H96" s="83" t="str">
        <f t="shared" si="6"/>
        <v>300.000</v>
      </c>
      <c r="I96" s="84">
        <f t="shared" si="7"/>
        <v>1500000</v>
      </c>
      <c r="J96" s="142"/>
      <c r="K96" s="85"/>
      <c r="L96" s="172"/>
      <c r="N96" s="8">
        <v>95</v>
      </c>
    </row>
    <row r="97" spans="1:14" s="8" customFormat="1" ht="18" customHeight="1">
      <c r="A97" s="6">
        <v>7</v>
      </c>
      <c r="B97" s="166" t="s">
        <v>1098</v>
      </c>
      <c r="C97" s="109" t="s">
        <v>1099</v>
      </c>
      <c r="D97" s="110" t="s">
        <v>84</v>
      </c>
      <c r="E97" s="107" t="s">
        <v>1097</v>
      </c>
      <c r="F97" s="112">
        <v>7.88</v>
      </c>
      <c r="G97" s="111">
        <v>70</v>
      </c>
      <c r="H97" s="83" t="str">
        <f t="shared" si="6"/>
        <v>300.000</v>
      </c>
      <c r="I97" s="84">
        <f t="shared" si="7"/>
        <v>1500000</v>
      </c>
      <c r="J97" s="142"/>
      <c r="K97" s="85"/>
      <c r="L97" s="118"/>
      <c r="N97" s="8">
        <v>105</v>
      </c>
    </row>
    <row r="98" spans="1:14" s="8" customFormat="1" ht="18" customHeight="1">
      <c r="A98" s="6">
        <v>8</v>
      </c>
      <c r="B98" s="108" t="s">
        <v>1017</v>
      </c>
      <c r="C98" s="109" t="s">
        <v>353</v>
      </c>
      <c r="D98" s="110" t="s">
        <v>132</v>
      </c>
      <c r="E98" s="107" t="s">
        <v>1011</v>
      </c>
      <c r="F98" s="112">
        <v>7.87</v>
      </c>
      <c r="G98" s="111">
        <v>77</v>
      </c>
      <c r="H98" s="83" t="str">
        <f t="shared" si="6"/>
        <v>300.000</v>
      </c>
      <c r="I98" s="84">
        <f t="shared" si="7"/>
        <v>1500000</v>
      </c>
      <c r="J98" s="142"/>
      <c r="K98" s="85"/>
      <c r="L98" s="138"/>
      <c r="N98" s="8">
        <v>57</v>
      </c>
    </row>
    <row r="99" spans="1:14" s="8" customFormat="1" ht="18" customHeight="1">
      <c r="A99" s="6">
        <v>9</v>
      </c>
      <c r="B99" s="108" t="s">
        <v>1173</v>
      </c>
      <c r="C99" s="109" t="s">
        <v>374</v>
      </c>
      <c r="D99" s="110" t="s">
        <v>1174</v>
      </c>
      <c r="E99" s="107" t="s">
        <v>1165</v>
      </c>
      <c r="F99" s="112">
        <v>7.87</v>
      </c>
      <c r="G99" s="111">
        <v>70</v>
      </c>
      <c r="H99" s="83" t="str">
        <f t="shared" si="6"/>
        <v>300.000</v>
      </c>
      <c r="I99" s="84">
        <f t="shared" si="7"/>
        <v>1500000</v>
      </c>
      <c r="J99" s="142"/>
      <c r="K99" s="85"/>
      <c r="L99" s="115" t="s">
        <v>70</v>
      </c>
      <c r="N99" s="8">
        <v>106</v>
      </c>
    </row>
    <row r="100" spans="1:14" s="8" customFormat="1" ht="18" customHeight="1">
      <c r="A100" s="6">
        <v>10</v>
      </c>
      <c r="B100" s="108" t="s">
        <v>1012</v>
      </c>
      <c r="C100" s="109" t="s">
        <v>81</v>
      </c>
      <c r="D100" s="110" t="s">
        <v>191</v>
      </c>
      <c r="E100" s="107" t="s">
        <v>1011</v>
      </c>
      <c r="F100" s="112">
        <v>7.84</v>
      </c>
      <c r="G100" s="111">
        <v>78</v>
      </c>
      <c r="H100" s="83" t="str">
        <f t="shared" si="6"/>
        <v>300.000</v>
      </c>
      <c r="I100" s="84">
        <f t="shared" si="7"/>
        <v>1500000</v>
      </c>
      <c r="J100" s="142"/>
      <c r="K100" s="85"/>
      <c r="L100" s="118"/>
      <c r="N100" s="8">
        <v>53</v>
      </c>
    </row>
    <row r="101" spans="1:14" s="8" customFormat="1" ht="18" customHeight="1">
      <c r="A101" s="6">
        <v>11</v>
      </c>
      <c r="B101" s="108" t="s">
        <v>1255</v>
      </c>
      <c r="C101" s="109" t="s">
        <v>488</v>
      </c>
      <c r="D101" s="110" t="s">
        <v>84</v>
      </c>
      <c r="E101" s="107" t="s">
        <v>1216</v>
      </c>
      <c r="F101" s="112">
        <v>7.83</v>
      </c>
      <c r="G101" s="111">
        <v>76</v>
      </c>
      <c r="H101" s="83" t="str">
        <f t="shared" si="6"/>
        <v>300.000</v>
      </c>
      <c r="I101" s="84">
        <f t="shared" si="7"/>
        <v>1500000</v>
      </c>
      <c r="J101" s="142"/>
      <c r="K101" s="85"/>
      <c r="L101" s="115"/>
      <c r="N101" s="8">
        <v>60</v>
      </c>
    </row>
    <row r="102" spans="1:14" s="8" customFormat="1" ht="18" customHeight="1">
      <c r="A102" s="6">
        <v>12</v>
      </c>
      <c r="B102" s="108" t="s">
        <v>1115</v>
      </c>
      <c r="C102" s="109" t="s">
        <v>1116</v>
      </c>
      <c r="D102" s="110" t="s">
        <v>1117</v>
      </c>
      <c r="E102" s="107" t="s">
        <v>1103</v>
      </c>
      <c r="F102" s="112">
        <v>7.83</v>
      </c>
      <c r="G102" s="111">
        <v>74</v>
      </c>
      <c r="H102" s="83" t="str">
        <f t="shared" si="6"/>
        <v>300.000</v>
      </c>
      <c r="I102" s="84">
        <f t="shared" si="7"/>
        <v>1500000</v>
      </c>
      <c r="J102" s="145"/>
      <c r="K102" s="85"/>
      <c r="L102" s="115" t="s">
        <v>70</v>
      </c>
      <c r="N102" s="8">
        <v>75</v>
      </c>
    </row>
    <row r="103" spans="1:14" s="8" customFormat="1" ht="18" customHeight="1">
      <c r="A103" s="6">
        <v>13</v>
      </c>
      <c r="B103" s="108" t="s">
        <v>993</v>
      </c>
      <c r="C103" s="109" t="s">
        <v>994</v>
      </c>
      <c r="D103" s="110" t="s">
        <v>285</v>
      </c>
      <c r="E103" s="107" t="s">
        <v>995</v>
      </c>
      <c r="F103" s="112">
        <v>7.83</v>
      </c>
      <c r="G103" s="111">
        <v>70</v>
      </c>
      <c r="H103" s="83" t="str">
        <f t="shared" si="6"/>
        <v>300.000</v>
      </c>
      <c r="I103" s="84">
        <f t="shared" si="7"/>
        <v>1500000</v>
      </c>
      <c r="J103" s="145"/>
      <c r="K103" s="85"/>
      <c r="L103" s="7"/>
      <c r="N103" s="8">
        <v>107</v>
      </c>
    </row>
    <row r="104" spans="1:14" s="8" customFormat="1" ht="18" customHeight="1">
      <c r="A104" s="6">
        <v>14</v>
      </c>
      <c r="B104" s="108" t="s">
        <v>1032</v>
      </c>
      <c r="C104" s="109" t="s">
        <v>1033</v>
      </c>
      <c r="D104" s="110" t="s">
        <v>98</v>
      </c>
      <c r="E104" s="107" t="s">
        <v>1024</v>
      </c>
      <c r="F104" s="112">
        <v>7.81</v>
      </c>
      <c r="G104" s="111">
        <v>76</v>
      </c>
      <c r="H104" s="83" t="str">
        <f t="shared" si="6"/>
        <v>300.000</v>
      </c>
      <c r="I104" s="84">
        <f t="shared" si="7"/>
        <v>1500000</v>
      </c>
      <c r="J104" s="142"/>
      <c r="K104" s="85"/>
      <c r="L104" s="82"/>
      <c r="N104" s="8">
        <v>61</v>
      </c>
    </row>
    <row r="105" spans="1:14" s="8" customFormat="1" ht="18" customHeight="1">
      <c r="A105" s="6">
        <v>15</v>
      </c>
      <c r="B105" s="108" t="s">
        <v>1190</v>
      </c>
      <c r="C105" s="109" t="s">
        <v>409</v>
      </c>
      <c r="D105" s="110" t="s">
        <v>96</v>
      </c>
      <c r="E105" s="107" t="s">
        <v>1187</v>
      </c>
      <c r="F105" s="112">
        <v>7.8</v>
      </c>
      <c r="G105" s="111">
        <v>70</v>
      </c>
      <c r="H105" s="83" t="str">
        <f t="shared" si="6"/>
        <v>300.000</v>
      </c>
      <c r="I105" s="84">
        <f t="shared" si="7"/>
        <v>1500000</v>
      </c>
      <c r="J105" s="175"/>
      <c r="K105" s="85"/>
      <c r="L105" s="115" t="s">
        <v>70</v>
      </c>
      <c r="N105" s="8">
        <v>108</v>
      </c>
    </row>
    <row r="106" spans="1:14" s="8" customFormat="1" ht="18" customHeight="1">
      <c r="A106" s="6">
        <v>16</v>
      </c>
      <c r="B106" s="108" t="s">
        <v>1210</v>
      </c>
      <c r="C106" s="109" t="s">
        <v>1211</v>
      </c>
      <c r="D106" s="110" t="s">
        <v>99</v>
      </c>
      <c r="E106" s="107" t="s">
        <v>1205</v>
      </c>
      <c r="F106" s="112">
        <v>7.8</v>
      </c>
      <c r="G106" s="111">
        <v>70</v>
      </c>
      <c r="H106" s="83" t="str">
        <f t="shared" si="6"/>
        <v>300.000</v>
      </c>
      <c r="I106" s="84">
        <f t="shared" si="7"/>
        <v>1500000</v>
      </c>
      <c r="J106" s="142"/>
      <c r="K106" s="85"/>
      <c r="L106" s="181" t="s">
        <v>70</v>
      </c>
      <c r="N106" s="8">
        <v>109</v>
      </c>
    </row>
    <row r="107" spans="1:14" s="8" customFormat="1" ht="18" customHeight="1">
      <c r="A107" s="6">
        <v>17</v>
      </c>
      <c r="B107" s="108" t="s">
        <v>1147</v>
      </c>
      <c r="C107" s="109" t="s">
        <v>1148</v>
      </c>
      <c r="D107" s="110" t="s">
        <v>96</v>
      </c>
      <c r="E107" s="107" t="s">
        <v>1137</v>
      </c>
      <c r="F107" s="112">
        <v>7.79</v>
      </c>
      <c r="G107" s="111">
        <v>77</v>
      </c>
      <c r="H107" s="83" t="str">
        <f t="shared" si="6"/>
        <v>300.000</v>
      </c>
      <c r="I107" s="84">
        <f t="shared" si="7"/>
        <v>1500000</v>
      </c>
      <c r="J107" s="142"/>
      <c r="K107" s="85"/>
      <c r="L107" s="184"/>
      <c r="N107" s="8">
        <v>58</v>
      </c>
    </row>
    <row r="108" spans="1:14" s="8" customFormat="1" ht="18" customHeight="1">
      <c r="A108" s="6">
        <v>18</v>
      </c>
      <c r="B108" s="108" t="s">
        <v>1029</v>
      </c>
      <c r="C108" s="109" t="s">
        <v>257</v>
      </c>
      <c r="D108" s="110" t="s">
        <v>835</v>
      </c>
      <c r="E108" s="107" t="s">
        <v>1024</v>
      </c>
      <c r="F108" s="112">
        <v>7.78</v>
      </c>
      <c r="G108" s="111">
        <v>71</v>
      </c>
      <c r="H108" s="83" t="str">
        <f t="shared" si="6"/>
        <v>300.000</v>
      </c>
      <c r="I108" s="84">
        <f t="shared" si="7"/>
        <v>1500000</v>
      </c>
      <c r="J108" s="177"/>
      <c r="K108" s="85"/>
      <c r="L108" s="82"/>
      <c r="N108" s="8">
        <v>96</v>
      </c>
    </row>
    <row r="109" spans="1:14" s="8" customFormat="1" ht="18" customHeight="1">
      <c r="A109" s="6">
        <v>19</v>
      </c>
      <c r="B109" s="108" t="s">
        <v>1058</v>
      </c>
      <c r="C109" s="109" t="s">
        <v>308</v>
      </c>
      <c r="D109" s="110" t="s">
        <v>267</v>
      </c>
      <c r="E109" s="107" t="s">
        <v>1057</v>
      </c>
      <c r="F109" s="112">
        <v>7.75</v>
      </c>
      <c r="G109" s="111">
        <v>73</v>
      </c>
      <c r="H109" s="83" t="str">
        <f t="shared" si="6"/>
        <v>300.000</v>
      </c>
      <c r="I109" s="84">
        <f t="shared" si="7"/>
        <v>1500000</v>
      </c>
      <c r="J109" s="142"/>
      <c r="K109" s="85"/>
      <c r="L109" s="184"/>
      <c r="N109" s="8">
        <v>85</v>
      </c>
    </row>
    <row r="110" spans="1:14" s="8" customFormat="1" ht="18" customHeight="1">
      <c r="A110" s="6">
        <v>20</v>
      </c>
      <c r="B110" s="108" t="s">
        <v>960</v>
      </c>
      <c r="C110" s="109" t="s">
        <v>961</v>
      </c>
      <c r="D110" s="110" t="s">
        <v>91</v>
      </c>
      <c r="E110" s="107" t="s">
        <v>962</v>
      </c>
      <c r="F110" s="112">
        <v>7.73</v>
      </c>
      <c r="G110" s="111">
        <v>76</v>
      </c>
      <c r="H110" s="83" t="str">
        <f t="shared" si="6"/>
        <v>300.000</v>
      </c>
      <c r="I110" s="84">
        <f t="shared" si="7"/>
        <v>1500000</v>
      </c>
      <c r="J110" s="177"/>
      <c r="K110" s="85"/>
      <c r="L110" s="115"/>
      <c r="N110" s="8">
        <v>62</v>
      </c>
    </row>
    <row r="111" spans="1:14" s="8" customFormat="1" ht="18" customHeight="1">
      <c r="A111" s="6">
        <v>21</v>
      </c>
      <c r="B111" s="108" t="s">
        <v>963</v>
      </c>
      <c r="C111" s="109" t="s">
        <v>964</v>
      </c>
      <c r="D111" s="110" t="s">
        <v>380</v>
      </c>
      <c r="E111" s="107" t="s">
        <v>962</v>
      </c>
      <c r="F111" s="112">
        <v>7.73</v>
      </c>
      <c r="G111" s="111">
        <v>75</v>
      </c>
      <c r="H111" s="83" t="str">
        <f t="shared" si="6"/>
        <v>300.000</v>
      </c>
      <c r="I111" s="84">
        <f t="shared" si="7"/>
        <v>1500000</v>
      </c>
      <c r="J111" s="188"/>
      <c r="K111" s="85"/>
      <c r="L111" s="96"/>
      <c r="N111" s="8">
        <v>68</v>
      </c>
    </row>
    <row r="112" spans="1:14" s="8" customFormat="1" ht="18" customHeight="1">
      <c r="A112" s="6">
        <v>22</v>
      </c>
      <c r="B112" s="108" t="s">
        <v>1263</v>
      </c>
      <c r="C112" s="109" t="s">
        <v>1264</v>
      </c>
      <c r="D112" s="110" t="s">
        <v>123</v>
      </c>
      <c r="E112" s="107" t="s">
        <v>1216</v>
      </c>
      <c r="F112" s="112">
        <v>7.73</v>
      </c>
      <c r="G112" s="111">
        <v>74</v>
      </c>
      <c r="H112" s="83" t="str">
        <f t="shared" si="6"/>
        <v>300.000</v>
      </c>
      <c r="I112" s="84">
        <f t="shared" si="7"/>
        <v>1500000</v>
      </c>
      <c r="J112" s="142"/>
      <c r="K112" s="85"/>
      <c r="L112" s="96" t="s">
        <v>70</v>
      </c>
      <c r="N112" s="8">
        <v>76</v>
      </c>
    </row>
    <row r="113" spans="1:14" s="8" customFormat="1" ht="18" customHeight="1">
      <c r="A113" s="6">
        <v>23</v>
      </c>
      <c r="B113" s="108" t="s">
        <v>996</v>
      </c>
      <c r="C113" s="109" t="s">
        <v>273</v>
      </c>
      <c r="D113" s="110" t="s">
        <v>220</v>
      </c>
      <c r="E113" s="107" t="s">
        <v>995</v>
      </c>
      <c r="F113" s="112">
        <v>7.73</v>
      </c>
      <c r="G113" s="111">
        <v>70</v>
      </c>
      <c r="H113" s="83" t="str">
        <f t="shared" si="6"/>
        <v>300.000</v>
      </c>
      <c r="I113" s="84">
        <f t="shared" si="7"/>
        <v>1500000</v>
      </c>
      <c r="J113" s="142"/>
      <c r="K113" s="85"/>
      <c r="L113" s="182"/>
      <c r="N113" s="8">
        <v>110</v>
      </c>
    </row>
    <row r="114" spans="1:14" s="8" customFormat="1" ht="18" customHeight="1">
      <c r="A114" s="6">
        <v>24</v>
      </c>
      <c r="B114" s="108" t="s">
        <v>1131</v>
      </c>
      <c r="C114" s="109" t="s">
        <v>1132</v>
      </c>
      <c r="D114" s="110" t="s">
        <v>106</v>
      </c>
      <c r="E114" s="107" t="s">
        <v>1133</v>
      </c>
      <c r="F114" s="112">
        <v>7.71</v>
      </c>
      <c r="G114" s="111">
        <v>70</v>
      </c>
      <c r="H114" s="83" t="str">
        <f t="shared" si="6"/>
        <v>300.000</v>
      </c>
      <c r="I114" s="84">
        <f t="shared" si="7"/>
        <v>1500000</v>
      </c>
      <c r="J114" s="142"/>
      <c r="K114" s="85"/>
      <c r="L114" s="176"/>
      <c r="N114" s="8">
        <v>111</v>
      </c>
    </row>
    <row r="115" spans="1:14" s="8" customFormat="1" ht="18" customHeight="1">
      <c r="A115" s="6">
        <v>25</v>
      </c>
      <c r="B115" s="108" t="s">
        <v>997</v>
      </c>
      <c r="C115" s="109" t="s">
        <v>556</v>
      </c>
      <c r="D115" s="110" t="s">
        <v>355</v>
      </c>
      <c r="E115" s="107" t="s">
        <v>995</v>
      </c>
      <c r="F115" s="112">
        <v>7.7</v>
      </c>
      <c r="G115" s="111">
        <v>71</v>
      </c>
      <c r="H115" s="83" t="str">
        <f t="shared" si="6"/>
        <v>300.000</v>
      </c>
      <c r="I115" s="84">
        <f t="shared" si="7"/>
        <v>1500000</v>
      </c>
      <c r="J115" s="175"/>
      <c r="K115" s="85"/>
      <c r="L115" s="172"/>
      <c r="N115" s="8">
        <v>97</v>
      </c>
    </row>
    <row r="116" spans="1:14" s="8" customFormat="1" ht="18" customHeight="1">
      <c r="A116" s="6">
        <v>26</v>
      </c>
      <c r="B116" s="108" t="s">
        <v>1253</v>
      </c>
      <c r="C116" s="109" t="s">
        <v>1254</v>
      </c>
      <c r="D116" s="110" t="s">
        <v>152</v>
      </c>
      <c r="E116" s="107" t="s">
        <v>1216</v>
      </c>
      <c r="F116" s="112">
        <v>7.7</v>
      </c>
      <c r="G116" s="111">
        <v>71</v>
      </c>
      <c r="H116" s="83" t="str">
        <f t="shared" si="6"/>
        <v>300.000</v>
      </c>
      <c r="I116" s="84">
        <f t="shared" si="7"/>
        <v>1500000</v>
      </c>
      <c r="J116" s="142"/>
      <c r="K116" s="85"/>
      <c r="L116" s="96"/>
      <c r="N116" s="8">
        <v>98</v>
      </c>
    </row>
    <row r="117" spans="1:14" s="8" customFormat="1" ht="18" customHeight="1">
      <c r="A117" s="6">
        <v>27</v>
      </c>
      <c r="B117" s="108" t="s">
        <v>988</v>
      </c>
      <c r="C117" s="109" t="s">
        <v>745</v>
      </c>
      <c r="D117" s="110" t="s">
        <v>258</v>
      </c>
      <c r="E117" s="107" t="s">
        <v>989</v>
      </c>
      <c r="F117" s="112">
        <v>7.7</v>
      </c>
      <c r="G117" s="111">
        <v>70</v>
      </c>
      <c r="H117" s="83" t="str">
        <f t="shared" si="6"/>
        <v>300.000</v>
      </c>
      <c r="I117" s="84">
        <f t="shared" si="7"/>
        <v>1500000</v>
      </c>
      <c r="J117" s="145"/>
      <c r="K117" s="85"/>
      <c r="L117" s="172"/>
      <c r="N117" s="8">
        <v>112</v>
      </c>
    </row>
    <row r="118" spans="1:14" s="8" customFormat="1" ht="18" customHeight="1">
      <c r="A118" s="6">
        <v>28</v>
      </c>
      <c r="B118" s="166" t="s">
        <v>1095</v>
      </c>
      <c r="C118" s="109" t="s">
        <v>1096</v>
      </c>
      <c r="D118" s="110" t="s">
        <v>468</v>
      </c>
      <c r="E118" s="107" t="s">
        <v>1097</v>
      </c>
      <c r="F118" s="112">
        <v>7.69</v>
      </c>
      <c r="G118" s="111">
        <v>72</v>
      </c>
      <c r="H118" s="83" t="str">
        <f t="shared" si="6"/>
        <v>300.000</v>
      </c>
      <c r="I118" s="84">
        <f t="shared" si="7"/>
        <v>1500000</v>
      </c>
      <c r="J118" s="142"/>
      <c r="K118" s="85"/>
      <c r="L118" s="179"/>
      <c r="N118" s="8">
        <v>90</v>
      </c>
    </row>
    <row r="119" spans="1:14" s="8" customFormat="1" ht="18" customHeight="1">
      <c r="A119" s="6">
        <v>29</v>
      </c>
      <c r="B119" s="108" t="s">
        <v>1104</v>
      </c>
      <c r="C119" s="109" t="s">
        <v>1105</v>
      </c>
      <c r="D119" s="110" t="s">
        <v>929</v>
      </c>
      <c r="E119" s="107" t="s">
        <v>1103</v>
      </c>
      <c r="F119" s="112">
        <v>7.69</v>
      </c>
      <c r="G119" s="111">
        <v>70</v>
      </c>
      <c r="H119" s="83" t="str">
        <f t="shared" si="6"/>
        <v>300.000</v>
      </c>
      <c r="I119" s="84">
        <f t="shared" si="7"/>
        <v>1500000</v>
      </c>
      <c r="J119" s="142"/>
      <c r="K119" s="85"/>
      <c r="L119" s="96" t="s">
        <v>70</v>
      </c>
      <c r="N119" s="8">
        <v>113</v>
      </c>
    </row>
    <row r="120" spans="1:14" s="8" customFormat="1" ht="18" customHeight="1">
      <c r="A120" s="6">
        <v>30</v>
      </c>
      <c r="B120" s="108" t="s">
        <v>1022</v>
      </c>
      <c r="C120" s="109" t="s">
        <v>1023</v>
      </c>
      <c r="D120" s="110" t="s">
        <v>107</v>
      </c>
      <c r="E120" s="107" t="s">
        <v>1024</v>
      </c>
      <c r="F120" s="112">
        <v>7.67</v>
      </c>
      <c r="G120" s="111">
        <v>71</v>
      </c>
      <c r="H120" s="83" t="str">
        <f t="shared" si="6"/>
        <v>300.000</v>
      </c>
      <c r="I120" s="84">
        <f t="shared" si="7"/>
        <v>1500000</v>
      </c>
      <c r="J120" s="196"/>
      <c r="K120" s="85"/>
      <c r="L120" s="183"/>
      <c r="N120" s="8">
        <v>99</v>
      </c>
    </row>
    <row r="121" spans="1:14" s="8" customFormat="1" ht="18" customHeight="1">
      <c r="A121" s="6">
        <v>31</v>
      </c>
      <c r="B121" s="108" t="s">
        <v>1003</v>
      </c>
      <c r="C121" s="109" t="s">
        <v>1004</v>
      </c>
      <c r="D121" s="110" t="s">
        <v>194</v>
      </c>
      <c r="E121" s="107" t="s">
        <v>1005</v>
      </c>
      <c r="F121" s="112">
        <v>7.67</v>
      </c>
      <c r="G121" s="111">
        <v>70</v>
      </c>
      <c r="H121" s="83" t="str">
        <f t="shared" si="6"/>
        <v>300.000</v>
      </c>
      <c r="I121" s="84">
        <f t="shared" si="7"/>
        <v>1500000</v>
      </c>
      <c r="J121" s="142"/>
      <c r="K121" s="85"/>
      <c r="L121" s="172"/>
      <c r="N121" s="8">
        <v>114</v>
      </c>
    </row>
    <row r="122" spans="1:14" s="8" customFormat="1" ht="18" customHeight="1">
      <c r="A122" s="6">
        <v>32</v>
      </c>
      <c r="B122" s="108" t="s">
        <v>1008</v>
      </c>
      <c r="C122" s="109" t="s">
        <v>275</v>
      </c>
      <c r="D122" s="110" t="s">
        <v>106</v>
      </c>
      <c r="E122" s="107" t="s">
        <v>1005</v>
      </c>
      <c r="F122" s="112">
        <v>7.63</v>
      </c>
      <c r="G122" s="111">
        <v>70</v>
      </c>
      <c r="H122" s="83" t="str">
        <f t="shared" si="6"/>
        <v>300.000</v>
      </c>
      <c r="I122" s="84">
        <f t="shared" si="7"/>
        <v>1500000</v>
      </c>
      <c r="J122" s="142"/>
      <c r="K122" s="85"/>
      <c r="L122" s="179"/>
      <c r="N122" s="8">
        <v>115</v>
      </c>
    </row>
    <row r="123" spans="1:14" s="8" customFormat="1" ht="18" customHeight="1">
      <c r="A123" s="6">
        <v>33</v>
      </c>
      <c r="B123" s="108" t="s">
        <v>1007</v>
      </c>
      <c r="C123" s="109" t="s">
        <v>862</v>
      </c>
      <c r="D123" s="110" t="s">
        <v>341</v>
      </c>
      <c r="E123" s="107" t="s">
        <v>1005</v>
      </c>
      <c r="F123" s="112">
        <v>7.57</v>
      </c>
      <c r="G123" s="111">
        <v>71</v>
      </c>
      <c r="H123" s="83" t="str">
        <f t="shared" ref="H123:H154" si="8">IF(AND(F123&gt;=9,G123&gt;=90),"550.000",IF(AND(F123&gt;=8,G123&gt;=80),"475.000",IF(AND(F123&gt;=7,G123&gt;=70),"300.000"," ")))</f>
        <v>300.000</v>
      </c>
      <c r="I123" s="84">
        <f t="shared" ref="I123:I154" si="9">H123*5</f>
        <v>1500000</v>
      </c>
      <c r="J123" s="158"/>
      <c r="K123" s="85"/>
      <c r="L123" s="180"/>
      <c r="N123" s="8">
        <v>100</v>
      </c>
    </row>
    <row r="124" spans="1:14" s="8" customFormat="1" ht="18" customHeight="1">
      <c r="A124" s="6">
        <v>34</v>
      </c>
      <c r="B124" s="108" t="s">
        <v>1270</v>
      </c>
      <c r="C124" s="109" t="s">
        <v>251</v>
      </c>
      <c r="D124" s="110" t="s">
        <v>249</v>
      </c>
      <c r="E124" s="107" t="s">
        <v>1269</v>
      </c>
      <c r="F124" s="112">
        <v>7.53</v>
      </c>
      <c r="G124" s="111">
        <v>78</v>
      </c>
      <c r="H124" s="83" t="str">
        <f t="shared" si="8"/>
        <v>300.000</v>
      </c>
      <c r="I124" s="84">
        <f t="shared" si="9"/>
        <v>1500000</v>
      </c>
      <c r="J124" s="158"/>
      <c r="K124" s="85"/>
      <c r="L124" s="179"/>
      <c r="N124" s="8">
        <v>54</v>
      </c>
    </row>
    <row r="125" spans="1:14" s="8" customFormat="1" ht="18" customHeight="1">
      <c r="A125" s="6">
        <v>35</v>
      </c>
      <c r="B125" s="108" t="s">
        <v>1212</v>
      </c>
      <c r="C125" s="109" t="s">
        <v>272</v>
      </c>
      <c r="D125" s="110" t="s">
        <v>354</v>
      </c>
      <c r="E125" s="107" t="s">
        <v>1213</v>
      </c>
      <c r="F125" s="112">
        <v>7.53</v>
      </c>
      <c r="G125" s="111">
        <v>75</v>
      </c>
      <c r="H125" s="83" t="str">
        <f t="shared" si="8"/>
        <v>300.000</v>
      </c>
      <c r="I125" s="84">
        <f t="shared" si="9"/>
        <v>1500000</v>
      </c>
      <c r="J125" s="158"/>
      <c r="K125" s="85"/>
      <c r="L125" s="96"/>
      <c r="N125" s="8">
        <v>69</v>
      </c>
    </row>
    <row r="126" spans="1:14" s="8" customFormat="1" ht="18" customHeight="1">
      <c r="A126" s="6">
        <v>36</v>
      </c>
      <c r="B126" s="108" t="s">
        <v>1149</v>
      </c>
      <c r="C126" s="109" t="s">
        <v>1150</v>
      </c>
      <c r="D126" s="110" t="s">
        <v>131</v>
      </c>
      <c r="E126" s="107" t="s">
        <v>1137</v>
      </c>
      <c r="F126" s="112">
        <v>7.5</v>
      </c>
      <c r="G126" s="111">
        <v>70</v>
      </c>
      <c r="H126" s="83" t="str">
        <f t="shared" si="8"/>
        <v>300.000</v>
      </c>
      <c r="I126" s="84">
        <f t="shared" si="9"/>
        <v>1500000</v>
      </c>
      <c r="J126" s="158"/>
      <c r="K126" s="85"/>
      <c r="L126" s="180"/>
      <c r="N126" s="8">
        <v>116</v>
      </c>
    </row>
    <row r="127" spans="1:14" s="8" customFormat="1" ht="18" customHeight="1">
      <c r="A127" s="6">
        <v>37</v>
      </c>
      <c r="B127" s="108" t="s">
        <v>1015</v>
      </c>
      <c r="C127" s="109" t="s">
        <v>1016</v>
      </c>
      <c r="D127" s="110" t="s">
        <v>434</v>
      </c>
      <c r="E127" s="107" t="s">
        <v>1011</v>
      </c>
      <c r="F127" s="112">
        <v>7.49</v>
      </c>
      <c r="G127" s="111">
        <v>75</v>
      </c>
      <c r="H127" s="83" t="str">
        <f t="shared" si="8"/>
        <v>300.000</v>
      </c>
      <c r="I127" s="84">
        <f t="shared" si="9"/>
        <v>1500000</v>
      </c>
      <c r="J127" s="158"/>
      <c r="K127" s="85"/>
      <c r="L127" s="172"/>
      <c r="N127" s="8">
        <v>70</v>
      </c>
    </row>
    <row r="128" spans="1:14" s="8" customFormat="1" ht="18" customHeight="1">
      <c r="A128" s="6">
        <v>38</v>
      </c>
      <c r="B128" s="108" t="s">
        <v>1020</v>
      </c>
      <c r="C128" s="109" t="s">
        <v>374</v>
      </c>
      <c r="D128" s="110" t="s">
        <v>258</v>
      </c>
      <c r="E128" s="107" t="s">
        <v>1021</v>
      </c>
      <c r="F128" s="112">
        <v>7.49</v>
      </c>
      <c r="G128" s="111">
        <v>70</v>
      </c>
      <c r="H128" s="83" t="str">
        <f t="shared" si="8"/>
        <v>300.000</v>
      </c>
      <c r="I128" s="84">
        <f t="shared" si="9"/>
        <v>1500000</v>
      </c>
      <c r="J128" s="145"/>
      <c r="K128" s="85"/>
      <c r="L128" s="179" t="s">
        <v>70</v>
      </c>
      <c r="N128" s="8">
        <v>117</v>
      </c>
    </row>
    <row r="129" spans="1:14" s="8" customFormat="1" ht="18" customHeight="1">
      <c r="A129" s="6">
        <v>39</v>
      </c>
      <c r="B129" s="108" t="s">
        <v>1108</v>
      </c>
      <c r="C129" s="109" t="s">
        <v>1109</v>
      </c>
      <c r="D129" s="110" t="s">
        <v>634</v>
      </c>
      <c r="E129" s="107" t="s">
        <v>1103</v>
      </c>
      <c r="F129" s="112">
        <v>7.48</v>
      </c>
      <c r="G129" s="111">
        <v>72</v>
      </c>
      <c r="H129" s="83" t="str">
        <f t="shared" si="8"/>
        <v>300.000</v>
      </c>
      <c r="I129" s="84">
        <f t="shared" si="9"/>
        <v>1500000</v>
      </c>
      <c r="J129" s="158"/>
      <c r="K129" s="85"/>
      <c r="L129" s="96" t="s">
        <v>70</v>
      </c>
      <c r="N129" s="8">
        <v>91</v>
      </c>
    </row>
    <row r="130" spans="1:14" s="8" customFormat="1" ht="18" customHeight="1">
      <c r="A130" s="6">
        <v>40</v>
      </c>
      <c r="B130" s="108" t="s">
        <v>1188</v>
      </c>
      <c r="C130" s="109" t="s">
        <v>1189</v>
      </c>
      <c r="D130" s="110" t="s">
        <v>152</v>
      </c>
      <c r="E130" s="107" t="s">
        <v>1187</v>
      </c>
      <c r="F130" s="112">
        <v>7.47</v>
      </c>
      <c r="G130" s="111">
        <v>76</v>
      </c>
      <c r="H130" s="83" t="str">
        <f t="shared" si="8"/>
        <v>300.000</v>
      </c>
      <c r="I130" s="84">
        <f t="shared" si="9"/>
        <v>1500000</v>
      </c>
      <c r="J130" s="175"/>
      <c r="K130" s="85"/>
      <c r="L130" s="96" t="s">
        <v>70</v>
      </c>
      <c r="N130" s="8">
        <v>63</v>
      </c>
    </row>
    <row r="131" spans="1:14" s="8" customFormat="1" ht="18" customHeight="1">
      <c r="A131" s="6">
        <v>41</v>
      </c>
      <c r="B131" s="108" t="s">
        <v>980</v>
      </c>
      <c r="C131" s="109" t="s">
        <v>981</v>
      </c>
      <c r="D131" s="110" t="s">
        <v>782</v>
      </c>
      <c r="E131" s="107" t="s">
        <v>982</v>
      </c>
      <c r="F131" s="112">
        <v>7.47</v>
      </c>
      <c r="G131" s="111">
        <v>70</v>
      </c>
      <c r="H131" s="83" t="str">
        <f t="shared" si="8"/>
        <v>300.000</v>
      </c>
      <c r="I131" s="84">
        <f t="shared" si="9"/>
        <v>1500000</v>
      </c>
      <c r="J131" s="142"/>
      <c r="K131" s="85"/>
      <c r="L131" s="172"/>
      <c r="N131" s="8">
        <v>118</v>
      </c>
    </row>
    <row r="132" spans="1:14" s="8" customFormat="1" ht="18" customHeight="1">
      <c r="A132" s="6">
        <v>42</v>
      </c>
      <c r="B132" s="108" t="s">
        <v>1140</v>
      </c>
      <c r="C132" s="109" t="s">
        <v>872</v>
      </c>
      <c r="D132" s="110" t="s">
        <v>104</v>
      </c>
      <c r="E132" s="107" t="s">
        <v>1137</v>
      </c>
      <c r="F132" s="112">
        <v>7.47</v>
      </c>
      <c r="G132" s="111">
        <v>70</v>
      </c>
      <c r="H132" s="83" t="str">
        <f t="shared" si="8"/>
        <v>300.000</v>
      </c>
      <c r="I132" s="84">
        <f t="shared" si="9"/>
        <v>1500000</v>
      </c>
      <c r="J132" s="142"/>
      <c r="K132" s="85"/>
      <c r="L132" s="172"/>
      <c r="N132" s="8">
        <v>119</v>
      </c>
    </row>
    <row r="133" spans="1:14" s="8" customFormat="1" ht="18" customHeight="1">
      <c r="A133" s="6">
        <v>43</v>
      </c>
      <c r="B133" s="108" t="s">
        <v>1046</v>
      </c>
      <c r="C133" s="109" t="s">
        <v>1047</v>
      </c>
      <c r="D133" s="110" t="s">
        <v>1048</v>
      </c>
      <c r="E133" s="107" t="s">
        <v>1049</v>
      </c>
      <c r="F133" s="112">
        <v>7.45</v>
      </c>
      <c r="G133" s="111">
        <v>70</v>
      </c>
      <c r="H133" s="83" t="str">
        <f t="shared" si="8"/>
        <v>300.000</v>
      </c>
      <c r="I133" s="84">
        <f t="shared" si="9"/>
        <v>1500000</v>
      </c>
      <c r="J133" s="217"/>
      <c r="K133" s="85"/>
      <c r="L133" s="176"/>
      <c r="N133" s="8">
        <v>120</v>
      </c>
    </row>
    <row r="134" spans="1:14" s="8" customFormat="1" ht="18" customHeight="1">
      <c r="A134" s="6">
        <v>44</v>
      </c>
      <c r="B134" s="108" t="s">
        <v>1154</v>
      </c>
      <c r="C134" s="109" t="s">
        <v>1155</v>
      </c>
      <c r="D134" s="110" t="s">
        <v>366</v>
      </c>
      <c r="E134" s="107" t="s">
        <v>1156</v>
      </c>
      <c r="F134" s="112">
        <v>7.43</v>
      </c>
      <c r="G134" s="111">
        <v>74</v>
      </c>
      <c r="H134" s="83" t="str">
        <f t="shared" si="8"/>
        <v>300.000</v>
      </c>
      <c r="I134" s="84">
        <f t="shared" si="9"/>
        <v>1500000</v>
      </c>
      <c r="J134" s="158"/>
      <c r="K134" s="85"/>
      <c r="L134" s="172"/>
      <c r="N134" s="8">
        <v>77</v>
      </c>
    </row>
    <row r="135" spans="1:14" s="8" customFormat="1" ht="18" customHeight="1">
      <c r="A135" s="6">
        <v>45</v>
      </c>
      <c r="B135" s="108" t="s">
        <v>1054</v>
      </c>
      <c r="C135" s="109" t="s">
        <v>1055</v>
      </c>
      <c r="D135" s="110" t="s">
        <v>1056</v>
      </c>
      <c r="E135" s="107" t="s">
        <v>1057</v>
      </c>
      <c r="F135" s="112">
        <v>7.42</v>
      </c>
      <c r="G135" s="111">
        <v>77</v>
      </c>
      <c r="H135" s="83" t="str">
        <f t="shared" si="8"/>
        <v>300.000</v>
      </c>
      <c r="I135" s="84">
        <f t="shared" si="9"/>
        <v>1500000</v>
      </c>
      <c r="J135" s="142"/>
      <c r="K135" s="85"/>
      <c r="L135" s="179"/>
      <c r="N135" s="8">
        <v>59</v>
      </c>
    </row>
    <row r="136" spans="1:14" s="8" customFormat="1" ht="18" customHeight="1">
      <c r="A136" s="6">
        <v>46</v>
      </c>
      <c r="B136" s="108" t="s">
        <v>1129</v>
      </c>
      <c r="C136" s="109" t="s">
        <v>1130</v>
      </c>
      <c r="D136" s="110" t="s">
        <v>407</v>
      </c>
      <c r="E136" s="107" t="s">
        <v>1122</v>
      </c>
      <c r="F136" s="112">
        <v>7.41</v>
      </c>
      <c r="G136" s="111">
        <v>75</v>
      </c>
      <c r="H136" s="83" t="str">
        <f t="shared" si="8"/>
        <v>300.000</v>
      </c>
      <c r="I136" s="84">
        <f t="shared" si="9"/>
        <v>1500000</v>
      </c>
      <c r="J136" s="158"/>
      <c r="K136" s="85"/>
      <c r="L136" s="96" t="s">
        <v>70</v>
      </c>
      <c r="N136" s="8">
        <v>71</v>
      </c>
    </row>
    <row r="137" spans="1:14" s="8" customFormat="1" ht="18" customHeight="1">
      <c r="A137" s="6">
        <v>47</v>
      </c>
      <c r="B137" s="108" t="s">
        <v>1259</v>
      </c>
      <c r="C137" s="109" t="s">
        <v>1260</v>
      </c>
      <c r="D137" s="110" t="s">
        <v>169</v>
      </c>
      <c r="E137" s="107" t="s">
        <v>1216</v>
      </c>
      <c r="F137" s="112">
        <v>7.4</v>
      </c>
      <c r="G137" s="111">
        <v>74</v>
      </c>
      <c r="H137" s="83" t="str">
        <f t="shared" si="8"/>
        <v>300.000</v>
      </c>
      <c r="I137" s="84">
        <f t="shared" si="9"/>
        <v>1500000</v>
      </c>
      <c r="J137" s="158"/>
      <c r="K137" s="85"/>
      <c r="L137" s="96" t="s">
        <v>70</v>
      </c>
      <c r="N137" s="8">
        <v>78</v>
      </c>
    </row>
    <row r="138" spans="1:14" s="8" customFormat="1" ht="18" customHeight="1">
      <c r="A138" s="6">
        <v>48</v>
      </c>
      <c r="B138" s="108" t="s">
        <v>1062</v>
      </c>
      <c r="C138" s="109" t="s">
        <v>1063</v>
      </c>
      <c r="D138" s="110" t="s">
        <v>1064</v>
      </c>
      <c r="E138" s="107" t="s">
        <v>1065</v>
      </c>
      <c r="F138" s="112">
        <v>7.38</v>
      </c>
      <c r="G138" s="111">
        <v>71</v>
      </c>
      <c r="H138" s="83" t="str">
        <f t="shared" si="8"/>
        <v>300.000</v>
      </c>
      <c r="I138" s="84">
        <f t="shared" si="9"/>
        <v>1500000</v>
      </c>
      <c r="J138" s="177"/>
      <c r="K138" s="85"/>
      <c r="L138" s="172"/>
      <c r="N138" s="8">
        <v>101</v>
      </c>
    </row>
    <row r="139" spans="1:14" s="8" customFormat="1" ht="18" customHeight="1">
      <c r="A139" s="6">
        <v>49</v>
      </c>
      <c r="B139" s="166" t="s">
        <v>1085</v>
      </c>
      <c r="C139" s="109" t="s">
        <v>253</v>
      </c>
      <c r="D139" s="110" t="s">
        <v>1086</v>
      </c>
      <c r="E139" s="107" t="s">
        <v>1087</v>
      </c>
      <c r="F139" s="112">
        <v>7.33</v>
      </c>
      <c r="G139" s="111">
        <v>70</v>
      </c>
      <c r="H139" s="83" t="str">
        <f t="shared" si="8"/>
        <v>300.000</v>
      </c>
      <c r="I139" s="84">
        <f t="shared" si="9"/>
        <v>1500000</v>
      </c>
      <c r="J139" s="158"/>
      <c r="K139" s="85"/>
      <c r="L139" s="96"/>
      <c r="N139" s="8">
        <v>121</v>
      </c>
    </row>
    <row r="140" spans="1:14" s="8" customFormat="1" ht="18" customHeight="1">
      <c r="A140" s="6">
        <v>50</v>
      </c>
      <c r="B140" s="108" t="s">
        <v>1178</v>
      </c>
      <c r="C140" s="109" t="s">
        <v>1179</v>
      </c>
      <c r="D140" s="110" t="s">
        <v>616</v>
      </c>
      <c r="E140" s="107" t="s">
        <v>1165</v>
      </c>
      <c r="F140" s="112">
        <v>7.33</v>
      </c>
      <c r="G140" s="111">
        <v>70</v>
      </c>
      <c r="H140" s="83" t="str">
        <f t="shared" si="8"/>
        <v>300.000</v>
      </c>
      <c r="I140" s="84">
        <f t="shared" si="9"/>
        <v>1500000</v>
      </c>
      <c r="J140" s="142"/>
      <c r="K140" s="85"/>
      <c r="L140" s="96" t="s">
        <v>70</v>
      </c>
      <c r="N140" s="8">
        <v>122</v>
      </c>
    </row>
    <row r="141" spans="1:14" s="8" customFormat="1" ht="18" customHeight="1">
      <c r="A141" s="6">
        <v>51</v>
      </c>
      <c r="B141" s="108" t="s">
        <v>1182</v>
      </c>
      <c r="C141" s="109" t="s">
        <v>369</v>
      </c>
      <c r="D141" s="110" t="s">
        <v>99</v>
      </c>
      <c r="E141" s="107" t="s">
        <v>1165</v>
      </c>
      <c r="F141" s="112">
        <v>7.33</v>
      </c>
      <c r="G141" s="111">
        <v>70</v>
      </c>
      <c r="H141" s="83" t="str">
        <f t="shared" si="8"/>
        <v>300.000</v>
      </c>
      <c r="I141" s="84">
        <f t="shared" si="9"/>
        <v>1500000</v>
      </c>
      <c r="J141" s="218"/>
      <c r="K141" s="85"/>
      <c r="L141" s="96" t="s">
        <v>70</v>
      </c>
      <c r="N141" s="8">
        <v>123</v>
      </c>
    </row>
    <row r="142" spans="1:14" s="8" customFormat="1" ht="18" customHeight="1">
      <c r="A142" s="6">
        <v>52</v>
      </c>
      <c r="B142" s="108" t="s">
        <v>1183</v>
      </c>
      <c r="C142" s="109" t="s">
        <v>1184</v>
      </c>
      <c r="D142" s="110" t="s">
        <v>112</v>
      </c>
      <c r="E142" s="107" t="s">
        <v>1165</v>
      </c>
      <c r="F142" s="112">
        <v>7.3</v>
      </c>
      <c r="G142" s="111">
        <v>70</v>
      </c>
      <c r="H142" s="83" t="str">
        <f t="shared" si="8"/>
        <v>300.000</v>
      </c>
      <c r="I142" s="84">
        <f t="shared" si="9"/>
        <v>1500000</v>
      </c>
      <c r="J142" s="158"/>
      <c r="K142" s="85"/>
      <c r="L142" s="96" t="s">
        <v>70</v>
      </c>
      <c r="N142" s="8">
        <v>124</v>
      </c>
    </row>
    <row r="143" spans="1:14" s="8" customFormat="1" ht="18" customHeight="1">
      <c r="A143" s="6">
        <v>53</v>
      </c>
      <c r="B143" s="108" t="s">
        <v>1267</v>
      </c>
      <c r="C143" s="109" t="s">
        <v>1268</v>
      </c>
      <c r="D143" s="110" t="s">
        <v>411</v>
      </c>
      <c r="E143" s="107" t="s">
        <v>1269</v>
      </c>
      <c r="F143" s="112">
        <v>7.27</v>
      </c>
      <c r="G143" s="111">
        <v>76</v>
      </c>
      <c r="H143" s="83" t="str">
        <f t="shared" si="8"/>
        <v>300.000</v>
      </c>
      <c r="I143" s="84">
        <f t="shared" si="9"/>
        <v>1500000</v>
      </c>
      <c r="J143" s="158"/>
      <c r="K143" s="85"/>
      <c r="L143" s="179" t="s">
        <v>70</v>
      </c>
      <c r="N143" s="8">
        <v>64</v>
      </c>
    </row>
    <row r="144" spans="1:14" s="8" customFormat="1" ht="18" customHeight="1">
      <c r="A144" s="6">
        <v>54</v>
      </c>
      <c r="B144" s="108" t="s">
        <v>1245</v>
      </c>
      <c r="C144" s="109" t="s">
        <v>134</v>
      </c>
      <c r="D144" s="110" t="s">
        <v>83</v>
      </c>
      <c r="E144" s="107" t="s">
        <v>1216</v>
      </c>
      <c r="F144" s="112">
        <v>7.27</v>
      </c>
      <c r="G144" s="111">
        <v>75</v>
      </c>
      <c r="H144" s="83" t="str">
        <f t="shared" si="8"/>
        <v>300.000</v>
      </c>
      <c r="I144" s="84">
        <f t="shared" si="9"/>
        <v>1500000</v>
      </c>
      <c r="J144" s="158"/>
      <c r="K144" s="85"/>
      <c r="L144" s="96"/>
      <c r="N144" s="8">
        <v>72</v>
      </c>
    </row>
    <row r="145" spans="1:14" s="8" customFormat="1" ht="18" customHeight="1">
      <c r="A145" s="6">
        <v>55</v>
      </c>
      <c r="B145" s="166" t="s">
        <v>1093</v>
      </c>
      <c r="C145" s="109" t="s">
        <v>90</v>
      </c>
      <c r="D145" s="110" t="s">
        <v>341</v>
      </c>
      <c r="E145" s="107" t="s">
        <v>1094</v>
      </c>
      <c r="F145" s="112">
        <v>7.27</v>
      </c>
      <c r="G145" s="111">
        <v>74</v>
      </c>
      <c r="H145" s="83" t="str">
        <f t="shared" si="8"/>
        <v>300.000</v>
      </c>
      <c r="I145" s="84">
        <f t="shared" si="9"/>
        <v>1500000</v>
      </c>
      <c r="J145" s="177"/>
      <c r="K145" s="85"/>
      <c r="L145" s="96"/>
      <c r="N145" s="8">
        <v>79</v>
      </c>
    </row>
    <row r="146" spans="1:14" s="8" customFormat="1" ht="18" customHeight="1">
      <c r="A146" s="6">
        <v>56</v>
      </c>
      <c r="B146" s="108" t="s">
        <v>1242</v>
      </c>
      <c r="C146" s="109" t="s">
        <v>300</v>
      </c>
      <c r="D146" s="110" t="s">
        <v>1241</v>
      </c>
      <c r="E146" s="107" t="s">
        <v>1216</v>
      </c>
      <c r="F146" s="112">
        <v>7.27</v>
      </c>
      <c r="G146" s="111">
        <v>74</v>
      </c>
      <c r="H146" s="83" t="str">
        <f t="shared" si="8"/>
        <v>300.000</v>
      </c>
      <c r="I146" s="84">
        <f t="shared" si="9"/>
        <v>1500000</v>
      </c>
      <c r="J146" s="142"/>
      <c r="K146" s="85"/>
      <c r="L146" s="96" t="s">
        <v>70</v>
      </c>
      <c r="N146" s="8">
        <v>80</v>
      </c>
    </row>
    <row r="147" spans="1:14" s="8" customFormat="1" ht="18" customHeight="1">
      <c r="A147" s="6">
        <v>57</v>
      </c>
      <c r="B147" s="108" t="s">
        <v>1100</v>
      </c>
      <c r="C147" s="109" t="s">
        <v>1101</v>
      </c>
      <c r="D147" s="110" t="s">
        <v>1102</v>
      </c>
      <c r="E147" s="107" t="s">
        <v>1103</v>
      </c>
      <c r="F147" s="112">
        <v>7.26</v>
      </c>
      <c r="G147" s="111">
        <v>74</v>
      </c>
      <c r="H147" s="83" t="str">
        <f t="shared" si="8"/>
        <v>300.000</v>
      </c>
      <c r="I147" s="84">
        <f t="shared" si="9"/>
        <v>1500000</v>
      </c>
      <c r="J147" s="154"/>
      <c r="K147" s="85"/>
      <c r="L147" s="96" t="s">
        <v>70</v>
      </c>
      <c r="N147" s="8">
        <v>81</v>
      </c>
    </row>
    <row r="148" spans="1:14" s="8" customFormat="1" ht="18" customHeight="1">
      <c r="A148" s="6">
        <v>58</v>
      </c>
      <c r="B148" s="108" t="s">
        <v>1025</v>
      </c>
      <c r="C148" s="109" t="s">
        <v>1026</v>
      </c>
      <c r="D148" s="110" t="s">
        <v>107</v>
      </c>
      <c r="E148" s="107" t="s">
        <v>1024</v>
      </c>
      <c r="F148" s="112">
        <v>7.26</v>
      </c>
      <c r="G148" s="111">
        <v>70</v>
      </c>
      <c r="H148" s="83" t="str">
        <f t="shared" si="8"/>
        <v>300.000</v>
      </c>
      <c r="I148" s="84">
        <f t="shared" si="9"/>
        <v>1500000</v>
      </c>
      <c r="J148" s="85"/>
      <c r="K148" s="85"/>
      <c r="L148" s="172"/>
      <c r="N148" s="8">
        <v>125</v>
      </c>
    </row>
    <row r="149" spans="1:14" s="8" customFormat="1" ht="18" customHeight="1">
      <c r="A149" s="6">
        <v>59</v>
      </c>
      <c r="B149" s="108" t="s">
        <v>1042</v>
      </c>
      <c r="C149" s="109" t="s">
        <v>1043</v>
      </c>
      <c r="D149" s="110" t="s">
        <v>545</v>
      </c>
      <c r="E149" s="107" t="s">
        <v>1041</v>
      </c>
      <c r="F149" s="112">
        <v>7.25</v>
      </c>
      <c r="G149" s="111">
        <v>71</v>
      </c>
      <c r="H149" s="83" t="str">
        <f t="shared" si="8"/>
        <v>300.000</v>
      </c>
      <c r="I149" s="84">
        <f t="shared" si="9"/>
        <v>1500000</v>
      </c>
      <c r="J149" s="85"/>
      <c r="K149" s="85"/>
      <c r="L149" s="172"/>
      <c r="N149" s="8">
        <v>102</v>
      </c>
    </row>
    <row r="150" spans="1:14" s="8" customFormat="1" ht="18" customHeight="1">
      <c r="A150" s="6">
        <v>60</v>
      </c>
      <c r="B150" s="108" t="s">
        <v>956</v>
      </c>
      <c r="C150" s="109" t="s">
        <v>957</v>
      </c>
      <c r="D150" s="110" t="s">
        <v>97</v>
      </c>
      <c r="E150" s="107" t="s">
        <v>958</v>
      </c>
      <c r="F150" s="112">
        <v>7.23</v>
      </c>
      <c r="G150" s="111">
        <v>76</v>
      </c>
      <c r="H150" s="83" t="str">
        <f t="shared" si="8"/>
        <v>300.000</v>
      </c>
      <c r="I150" s="84">
        <f t="shared" si="9"/>
        <v>1500000</v>
      </c>
      <c r="J150" s="145"/>
      <c r="K150" s="85"/>
      <c r="L150" s="172"/>
      <c r="N150" s="8">
        <v>65</v>
      </c>
    </row>
    <row r="151" spans="1:14" s="8" customFormat="1" ht="18" customHeight="1">
      <c r="A151" s="6">
        <v>61</v>
      </c>
      <c r="B151" s="108" t="s">
        <v>1193</v>
      </c>
      <c r="C151" s="109" t="s">
        <v>552</v>
      </c>
      <c r="D151" s="110" t="s">
        <v>1194</v>
      </c>
      <c r="E151" s="107" t="s">
        <v>1187</v>
      </c>
      <c r="F151" s="112">
        <v>7.23</v>
      </c>
      <c r="G151" s="111">
        <v>70</v>
      </c>
      <c r="H151" s="83" t="str">
        <f t="shared" si="8"/>
        <v>300.000</v>
      </c>
      <c r="I151" s="84">
        <f t="shared" si="9"/>
        <v>1500000</v>
      </c>
      <c r="J151" s="175"/>
      <c r="K151" s="85"/>
      <c r="L151" s="96"/>
      <c r="N151" s="8">
        <v>126</v>
      </c>
    </row>
    <row r="152" spans="1:14" s="8" customFormat="1" ht="18" customHeight="1">
      <c r="A152" s="6">
        <v>62</v>
      </c>
      <c r="B152" s="108" t="s">
        <v>1271</v>
      </c>
      <c r="C152" s="109" t="s">
        <v>1272</v>
      </c>
      <c r="D152" s="110" t="s">
        <v>111</v>
      </c>
      <c r="E152" s="107" t="s">
        <v>1269</v>
      </c>
      <c r="F152" s="112">
        <v>7.23</v>
      </c>
      <c r="G152" s="111">
        <v>70</v>
      </c>
      <c r="H152" s="83" t="str">
        <f t="shared" si="8"/>
        <v>300.000</v>
      </c>
      <c r="I152" s="84">
        <f t="shared" si="9"/>
        <v>1500000</v>
      </c>
      <c r="J152" s="142"/>
      <c r="K152" s="85"/>
      <c r="L152" s="179" t="s">
        <v>70</v>
      </c>
      <c r="N152" s="8">
        <v>127</v>
      </c>
    </row>
    <row r="153" spans="1:14" s="8" customFormat="1" ht="18" customHeight="1">
      <c r="A153" s="6">
        <v>63</v>
      </c>
      <c r="B153" s="108" t="s">
        <v>1050</v>
      </c>
      <c r="C153" s="109" t="s">
        <v>1051</v>
      </c>
      <c r="D153" s="110" t="s">
        <v>1052</v>
      </c>
      <c r="E153" s="107" t="s">
        <v>1049</v>
      </c>
      <c r="F153" s="112">
        <v>7.21</v>
      </c>
      <c r="G153" s="111">
        <v>70</v>
      </c>
      <c r="H153" s="83" t="str">
        <f t="shared" si="8"/>
        <v>300.000</v>
      </c>
      <c r="I153" s="84">
        <f t="shared" si="9"/>
        <v>1500000</v>
      </c>
      <c r="J153" s="158"/>
      <c r="K153" s="85"/>
      <c r="L153" s="172"/>
      <c r="N153" s="8">
        <v>128</v>
      </c>
    </row>
    <row r="154" spans="1:14" s="8" customFormat="1" ht="18" customHeight="1">
      <c r="A154" s="6">
        <v>64</v>
      </c>
      <c r="B154" s="108" t="s">
        <v>971</v>
      </c>
      <c r="C154" s="109" t="s">
        <v>972</v>
      </c>
      <c r="D154" s="110" t="s">
        <v>105</v>
      </c>
      <c r="E154" s="107" t="s">
        <v>970</v>
      </c>
      <c r="F154" s="112">
        <v>7.2</v>
      </c>
      <c r="G154" s="111">
        <v>73</v>
      </c>
      <c r="H154" s="83" t="str">
        <f t="shared" si="8"/>
        <v>300.000</v>
      </c>
      <c r="I154" s="84">
        <f t="shared" si="9"/>
        <v>1500000</v>
      </c>
      <c r="J154" s="142"/>
      <c r="K154" s="85"/>
      <c r="L154" s="176"/>
      <c r="N154" s="8">
        <v>86</v>
      </c>
    </row>
    <row r="155" spans="1:14" s="8" customFormat="1" ht="18" customHeight="1">
      <c r="A155" s="6">
        <v>65</v>
      </c>
      <c r="B155" s="108" t="s">
        <v>1070</v>
      </c>
      <c r="C155" s="109" t="s">
        <v>1071</v>
      </c>
      <c r="D155" s="110" t="s">
        <v>766</v>
      </c>
      <c r="E155" s="107" t="s">
        <v>1072</v>
      </c>
      <c r="F155" s="112">
        <v>7.19</v>
      </c>
      <c r="G155" s="111">
        <v>70</v>
      </c>
      <c r="H155" s="83" t="str">
        <f t="shared" ref="H155:H170" si="10">IF(AND(F155&gt;=9,G155&gt;=90),"550.000",IF(AND(F155&gt;=8,G155&gt;=80),"475.000",IF(AND(F155&gt;=7,G155&gt;=70),"300.000"," ")))</f>
        <v>300.000</v>
      </c>
      <c r="I155" s="84">
        <f t="shared" ref="I155:I170" si="11">H155*5</f>
        <v>1500000</v>
      </c>
      <c r="J155" s="158"/>
      <c r="K155" s="85"/>
      <c r="L155" s="176"/>
      <c r="N155" s="8">
        <v>129</v>
      </c>
    </row>
    <row r="156" spans="1:14" s="8" customFormat="1" ht="18" customHeight="1">
      <c r="A156" s="6">
        <v>66</v>
      </c>
      <c r="B156" s="108" t="s">
        <v>1250</v>
      </c>
      <c r="C156" s="109" t="s">
        <v>255</v>
      </c>
      <c r="D156" s="110" t="s">
        <v>106</v>
      </c>
      <c r="E156" s="107" t="s">
        <v>1216</v>
      </c>
      <c r="F156" s="112">
        <v>7.17</v>
      </c>
      <c r="G156" s="111">
        <v>74</v>
      </c>
      <c r="H156" s="83" t="str">
        <f t="shared" si="10"/>
        <v>300.000</v>
      </c>
      <c r="I156" s="84">
        <f t="shared" si="11"/>
        <v>1500000</v>
      </c>
      <c r="J156" s="158"/>
      <c r="K156" s="85"/>
      <c r="L156" s="96"/>
      <c r="N156" s="8">
        <v>82</v>
      </c>
    </row>
    <row r="157" spans="1:14" s="8" customFormat="1" ht="18" customHeight="1">
      <c r="A157" s="6">
        <v>67</v>
      </c>
      <c r="B157" s="166" t="s">
        <v>1256</v>
      </c>
      <c r="C157" s="167" t="s">
        <v>1257</v>
      </c>
      <c r="D157" s="168" t="s">
        <v>1258</v>
      </c>
      <c r="E157" s="107" t="s">
        <v>1216</v>
      </c>
      <c r="F157" s="112">
        <v>7.17</v>
      </c>
      <c r="G157" s="111">
        <v>74</v>
      </c>
      <c r="H157" s="83" t="str">
        <f t="shared" si="10"/>
        <v>300.000</v>
      </c>
      <c r="I157" s="169">
        <f t="shared" si="11"/>
        <v>1500000</v>
      </c>
      <c r="J157" s="216" t="s">
        <v>1276</v>
      </c>
      <c r="K157" s="85"/>
      <c r="L157" s="96" t="s">
        <v>70</v>
      </c>
      <c r="N157" s="8">
        <v>83</v>
      </c>
    </row>
    <row r="158" spans="1:14" s="8" customFormat="1" ht="18" customHeight="1">
      <c r="A158" s="6">
        <v>68</v>
      </c>
      <c r="B158" s="108" t="s">
        <v>1217</v>
      </c>
      <c r="C158" s="109" t="s">
        <v>435</v>
      </c>
      <c r="D158" s="110" t="s">
        <v>1218</v>
      </c>
      <c r="E158" s="107" t="s">
        <v>1216</v>
      </c>
      <c r="F158" s="112">
        <v>7.17</v>
      </c>
      <c r="G158" s="111">
        <v>71</v>
      </c>
      <c r="H158" s="83" t="str">
        <f t="shared" si="10"/>
        <v>300.000</v>
      </c>
      <c r="I158" s="84">
        <f t="shared" si="11"/>
        <v>1500000</v>
      </c>
      <c r="J158" s="162"/>
      <c r="K158" s="85"/>
      <c r="L158" s="96" t="s">
        <v>70</v>
      </c>
      <c r="N158" s="8">
        <v>103</v>
      </c>
    </row>
    <row r="159" spans="1:14" s="8" customFormat="1" ht="18" customHeight="1">
      <c r="A159" s="6">
        <v>69</v>
      </c>
      <c r="B159" s="166" t="s">
        <v>1091</v>
      </c>
      <c r="C159" s="109" t="s">
        <v>134</v>
      </c>
      <c r="D159" s="110" t="s">
        <v>138</v>
      </c>
      <c r="E159" s="107" t="s">
        <v>1092</v>
      </c>
      <c r="F159" s="112">
        <v>7.17</v>
      </c>
      <c r="G159" s="111">
        <v>70</v>
      </c>
      <c r="H159" s="83" t="str">
        <f t="shared" si="10"/>
        <v>300.000</v>
      </c>
      <c r="I159" s="84">
        <f t="shared" si="11"/>
        <v>1500000</v>
      </c>
      <c r="J159" s="177"/>
      <c r="K159" s="85"/>
      <c r="L159" s="179"/>
      <c r="N159" s="8">
        <v>130</v>
      </c>
    </row>
    <row r="160" spans="1:14" s="8" customFormat="1" ht="18" customHeight="1">
      <c r="A160" s="6">
        <v>70</v>
      </c>
      <c r="B160" s="108" t="s">
        <v>1170</v>
      </c>
      <c r="C160" s="109" t="s">
        <v>541</v>
      </c>
      <c r="D160" s="110" t="s">
        <v>82</v>
      </c>
      <c r="E160" s="107" t="s">
        <v>1165</v>
      </c>
      <c r="F160" s="112">
        <v>7.13</v>
      </c>
      <c r="G160" s="111">
        <v>78</v>
      </c>
      <c r="H160" s="83" t="str">
        <f t="shared" si="10"/>
        <v>300.000</v>
      </c>
      <c r="I160" s="84">
        <f t="shared" si="11"/>
        <v>1500000</v>
      </c>
      <c r="J160" s="158"/>
      <c r="K160" s="85"/>
      <c r="L160" s="96"/>
      <c r="N160" s="8">
        <v>55</v>
      </c>
    </row>
    <row r="161" spans="1:14" s="8" customFormat="1" ht="18" customHeight="1">
      <c r="A161" s="6">
        <v>71</v>
      </c>
      <c r="B161" s="108" t="s">
        <v>1006</v>
      </c>
      <c r="C161" s="109" t="s">
        <v>207</v>
      </c>
      <c r="D161" s="110" t="s">
        <v>261</v>
      </c>
      <c r="E161" s="107" t="s">
        <v>1005</v>
      </c>
      <c r="F161" s="112">
        <v>7.13</v>
      </c>
      <c r="G161" s="111">
        <v>73</v>
      </c>
      <c r="H161" s="83" t="str">
        <f t="shared" si="10"/>
        <v>300.000</v>
      </c>
      <c r="I161" s="84">
        <f t="shared" si="11"/>
        <v>1500000</v>
      </c>
      <c r="J161" s="142"/>
      <c r="K161" s="85"/>
      <c r="L161" s="180"/>
      <c r="N161" s="8">
        <v>87</v>
      </c>
    </row>
    <row r="162" spans="1:14" s="8" customFormat="1" ht="18" customHeight="1">
      <c r="A162" s="6">
        <v>72</v>
      </c>
      <c r="B162" s="108" t="s">
        <v>1197</v>
      </c>
      <c r="C162" s="109" t="s">
        <v>233</v>
      </c>
      <c r="D162" s="110" t="s">
        <v>1119</v>
      </c>
      <c r="E162" s="107" t="s">
        <v>1187</v>
      </c>
      <c r="F162" s="112">
        <v>7.13</v>
      </c>
      <c r="G162" s="111">
        <v>72</v>
      </c>
      <c r="H162" s="83" t="str">
        <f t="shared" si="10"/>
        <v>300.000</v>
      </c>
      <c r="I162" s="84">
        <f t="shared" si="11"/>
        <v>1500000</v>
      </c>
      <c r="J162" s="142"/>
      <c r="K162" s="85"/>
      <c r="L162" s="96" t="s">
        <v>70</v>
      </c>
      <c r="N162" s="8">
        <v>92</v>
      </c>
    </row>
    <row r="163" spans="1:14" s="8" customFormat="1" ht="18" customHeight="1">
      <c r="A163" s="6">
        <v>73</v>
      </c>
      <c r="B163" s="108" t="s">
        <v>1030</v>
      </c>
      <c r="C163" s="109" t="s">
        <v>1031</v>
      </c>
      <c r="D163" s="110" t="s">
        <v>463</v>
      </c>
      <c r="E163" s="107" t="s">
        <v>1024</v>
      </c>
      <c r="F163" s="112">
        <v>7.11</v>
      </c>
      <c r="G163" s="111">
        <v>73</v>
      </c>
      <c r="H163" s="83" t="str">
        <f t="shared" si="10"/>
        <v>300.000</v>
      </c>
      <c r="I163" s="84">
        <f t="shared" si="11"/>
        <v>1500000</v>
      </c>
      <c r="J163" s="158"/>
      <c r="K163" s="85"/>
      <c r="L163" s="172"/>
      <c r="N163" s="8">
        <v>88</v>
      </c>
    </row>
    <row r="164" spans="1:14" s="8" customFormat="1" ht="18" customHeight="1">
      <c r="A164" s="6">
        <v>74</v>
      </c>
      <c r="B164" s="166" t="s">
        <v>1078</v>
      </c>
      <c r="C164" s="109" t="s">
        <v>1079</v>
      </c>
      <c r="D164" s="110" t="s">
        <v>1080</v>
      </c>
      <c r="E164" s="107" t="s">
        <v>1081</v>
      </c>
      <c r="F164" s="112">
        <v>7.08</v>
      </c>
      <c r="G164" s="111">
        <v>76</v>
      </c>
      <c r="H164" s="83" t="str">
        <f t="shared" si="10"/>
        <v>300.000</v>
      </c>
      <c r="I164" s="84">
        <f t="shared" si="11"/>
        <v>1500000</v>
      </c>
      <c r="J164" s="142"/>
      <c r="K164" s="85"/>
      <c r="L164" s="172"/>
      <c r="N164" s="8">
        <v>66</v>
      </c>
    </row>
    <row r="165" spans="1:14" s="8" customFormat="1" ht="18" customHeight="1">
      <c r="A165" s="6">
        <v>75</v>
      </c>
      <c r="B165" s="108" t="s">
        <v>1059</v>
      </c>
      <c r="C165" s="109" t="s">
        <v>1060</v>
      </c>
      <c r="D165" s="110" t="s">
        <v>1061</v>
      </c>
      <c r="E165" s="107" t="s">
        <v>1057</v>
      </c>
      <c r="F165" s="112">
        <v>7.07</v>
      </c>
      <c r="G165" s="111">
        <v>78</v>
      </c>
      <c r="H165" s="83" t="str">
        <f t="shared" si="10"/>
        <v>300.000</v>
      </c>
      <c r="I165" s="84">
        <f t="shared" si="11"/>
        <v>1500000</v>
      </c>
      <c r="J165" s="158"/>
      <c r="K165" s="85"/>
      <c r="L165" s="96"/>
      <c r="N165" s="8">
        <v>56</v>
      </c>
    </row>
    <row r="166" spans="1:14" s="8" customFormat="1" ht="18" customHeight="1">
      <c r="A166" s="6">
        <v>76</v>
      </c>
      <c r="B166" s="108" t="s">
        <v>986</v>
      </c>
      <c r="C166" s="109" t="s">
        <v>250</v>
      </c>
      <c r="D166" s="110" t="s">
        <v>987</v>
      </c>
      <c r="E166" s="107" t="s">
        <v>985</v>
      </c>
      <c r="F166" s="112">
        <v>7.07</v>
      </c>
      <c r="G166" s="111">
        <v>75</v>
      </c>
      <c r="H166" s="83" t="str">
        <f t="shared" si="10"/>
        <v>300.000</v>
      </c>
      <c r="I166" s="84">
        <f t="shared" si="11"/>
        <v>1500000</v>
      </c>
      <c r="J166" s="142"/>
      <c r="K166" s="85"/>
      <c r="L166" s="219"/>
      <c r="N166" s="8">
        <v>73</v>
      </c>
    </row>
    <row r="167" spans="1:14" s="8" customFormat="1" ht="18" customHeight="1">
      <c r="A167" s="6">
        <v>77</v>
      </c>
      <c r="B167" s="108" t="s">
        <v>1168</v>
      </c>
      <c r="C167" s="109" t="s">
        <v>1169</v>
      </c>
      <c r="D167" s="110" t="s">
        <v>286</v>
      </c>
      <c r="E167" s="107" t="s">
        <v>1165</v>
      </c>
      <c r="F167" s="112">
        <v>7.07</v>
      </c>
      <c r="G167" s="111">
        <v>70</v>
      </c>
      <c r="H167" s="83" t="str">
        <f t="shared" si="10"/>
        <v>300.000</v>
      </c>
      <c r="I167" s="84">
        <f t="shared" si="11"/>
        <v>1500000</v>
      </c>
      <c r="J167" s="142"/>
      <c r="K167" s="85"/>
      <c r="L167" s="181" t="s">
        <v>70</v>
      </c>
      <c r="N167" s="8">
        <v>131</v>
      </c>
    </row>
    <row r="168" spans="1:14" s="8" customFormat="1" ht="18" customHeight="1">
      <c r="A168" s="6">
        <v>78</v>
      </c>
      <c r="B168" s="108" t="s">
        <v>1275</v>
      </c>
      <c r="C168" s="109" t="s">
        <v>81</v>
      </c>
      <c r="D168" s="110" t="s">
        <v>406</v>
      </c>
      <c r="E168" s="107" t="s">
        <v>1274</v>
      </c>
      <c r="F168" s="112">
        <v>7.07</v>
      </c>
      <c r="G168" s="111">
        <v>70</v>
      </c>
      <c r="H168" s="83" t="str">
        <f t="shared" si="10"/>
        <v>300.000</v>
      </c>
      <c r="I168" s="84">
        <f t="shared" si="11"/>
        <v>1500000</v>
      </c>
      <c r="J168" s="158"/>
      <c r="K168" s="85"/>
      <c r="L168" s="107"/>
      <c r="N168" s="8">
        <v>132</v>
      </c>
    </row>
    <row r="169" spans="1:14" s="8" customFormat="1" ht="18" customHeight="1">
      <c r="A169" s="6">
        <v>79</v>
      </c>
      <c r="B169" s="108" t="s">
        <v>1066</v>
      </c>
      <c r="C169" s="109" t="s">
        <v>1067</v>
      </c>
      <c r="D169" s="110" t="s">
        <v>731</v>
      </c>
      <c r="E169" s="107" t="s">
        <v>1065</v>
      </c>
      <c r="F169" s="112">
        <v>7.06</v>
      </c>
      <c r="G169" s="111">
        <v>76</v>
      </c>
      <c r="H169" s="83" t="str">
        <f t="shared" si="10"/>
        <v>300.000</v>
      </c>
      <c r="I169" s="84">
        <f t="shared" si="11"/>
        <v>1500000</v>
      </c>
      <c r="J169" s="85"/>
      <c r="K169" s="85"/>
      <c r="L169" s="184"/>
      <c r="N169" s="8">
        <v>67</v>
      </c>
    </row>
    <row r="170" spans="1:14" s="8" customFormat="1" ht="18" customHeight="1">
      <c r="A170" s="6">
        <v>80</v>
      </c>
      <c r="B170" s="108" t="s">
        <v>1143</v>
      </c>
      <c r="C170" s="109" t="s">
        <v>81</v>
      </c>
      <c r="D170" s="110" t="s">
        <v>1144</v>
      </c>
      <c r="E170" s="107" t="s">
        <v>1137</v>
      </c>
      <c r="F170" s="112">
        <v>7.03</v>
      </c>
      <c r="G170" s="111">
        <v>72</v>
      </c>
      <c r="H170" s="83" t="str">
        <f t="shared" si="10"/>
        <v>300.000</v>
      </c>
      <c r="I170" s="84">
        <f t="shared" si="11"/>
        <v>1500000</v>
      </c>
      <c r="J170" s="158"/>
      <c r="K170" s="85"/>
      <c r="L170" s="170"/>
      <c r="N170" s="8">
        <v>93</v>
      </c>
    </row>
    <row r="171" spans="1:14" ht="18" customHeight="1"/>
    <row r="172" spans="1:14" ht="18" customHeight="1"/>
  </sheetData>
  <sortState ref="A80:N159">
    <sortCondition descending="1" ref="F80:F159"/>
  </sortState>
  <mergeCells count="24">
    <mergeCell ref="A80:C80"/>
    <mergeCell ref="E80:H80"/>
    <mergeCell ref="J80:K80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  <mergeCell ref="A88:D88"/>
    <mergeCell ref="E88:H88"/>
    <mergeCell ref="I88:K88"/>
    <mergeCell ref="A81:K81"/>
    <mergeCell ref="A83:D83"/>
    <mergeCell ref="E83:H83"/>
    <mergeCell ref="I83:J83"/>
    <mergeCell ref="A85:D85"/>
    <mergeCell ref="E85:H85"/>
    <mergeCell ref="I85:J85"/>
  </mergeCells>
  <conditionalFormatting sqref="I10 I60:I63">
    <cfRule type="cellIs" dxfId="25" priority="41" stopIfTrue="1" operator="equal">
      <formula>2375000</formula>
    </cfRule>
    <cfRule type="cellIs" dxfId="24" priority="42" stopIfTrue="1" operator="equal">
      <formula>2750000</formula>
    </cfRule>
  </conditionalFormatting>
  <conditionalFormatting sqref="I11:I59">
    <cfRule type="cellIs" dxfId="23" priority="33" stopIfTrue="1" operator="equal">
      <formula>2375000</formula>
    </cfRule>
    <cfRule type="cellIs" dxfId="22" priority="34" stopIfTrue="1" operator="equal">
      <formula>2750000</formula>
    </cfRule>
  </conditionalFormatting>
  <conditionalFormatting sqref="I64:I79">
    <cfRule type="cellIs" dxfId="21" priority="25" stopIfTrue="1" operator="equal">
      <formula>2375000</formula>
    </cfRule>
    <cfRule type="cellIs" dxfId="20" priority="26" stopIfTrue="1" operator="equal">
      <formula>2750000</formula>
    </cfRule>
  </conditionalFormatting>
  <conditionalFormatting sqref="F10:F79">
    <cfRule type="cellIs" dxfId="19" priority="14" stopIfTrue="1" operator="lessThan">
      <formula>3</formula>
    </cfRule>
    <cfRule type="cellIs" dxfId="18" priority="15" stopIfTrue="1" operator="lessThan">
      <formula>5</formula>
    </cfRule>
    <cfRule type="cellIs" dxfId="17" priority="16" stopIfTrue="1" operator="notBetween">
      <formula>7</formula>
      <formula>"&lt;7"</formula>
    </cfRule>
  </conditionalFormatting>
  <conditionalFormatting sqref="G10:G79">
    <cfRule type="cellIs" dxfId="16" priority="11" stopIfTrue="1" operator="lessThan">
      <formula>30</formula>
    </cfRule>
    <cfRule type="cellIs" dxfId="15" priority="12" stopIfTrue="1" operator="lessThan">
      <formula>50</formula>
    </cfRule>
    <cfRule type="cellIs" dxfId="14" priority="13" stopIfTrue="1" operator="notBetween">
      <formula>70</formula>
      <formula>"&lt;70"</formula>
    </cfRule>
  </conditionalFormatting>
  <conditionalFormatting sqref="I127:I170">
    <cfRule type="cellIs" dxfId="13" priority="9" stopIfTrue="1" operator="equal">
      <formula>2375000</formula>
    </cfRule>
    <cfRule type="cellIs" dxfId="12" priority="10" stopIfTrue="1" operator="equal">
      <formula>2750000</formula>
    </cfRule>
  </conditionalFormatting>
  <conditionalFormatting sqref="I91:I126">
    <cfRule type="cellIs" dxfId="11" priority="7" stopIfTrue="1" operator="equal">
      <formula>2375000</formula>
    </cfRule>
    <cfRule type="cellIs" dxfId="10" priority="8" stopIfTrue="1" operator="equal">
      <formula>2750000</formula>
    </cfRule>
  </conditionalFormatting>
  <conditionalFormatting sqref="F91:F170">
    <cfRule type="cellIs" dxfId="9" priority="4" stopIfTrue="1" operator="lessThan">
      <formula>3</formula>
    </cfRule>
    <cfRule type="cellIs" dxfId="8" priority="5" stopIfTrue="1" operator="lessThan">
      <formula>5</formula>
    </cfRule>
    <cfRule type="cellIs" dxfId="7" priority="6" stopIfTrue="1" operator="notBetween">
      <formula>7</formula>
      <formula>"&lt;7"</formula>
    </cfRule>
  </conditionalFormatting>
  <conditionalFormatting sqref="G91:G170">
    <cfRule type="cellIs" dxfId="6" priority="1" stopIfTrue="1" operator="lessThan">
      <formula>30</formula>
    </cfRule>
    <cfRule type="cellIs" dxfId="5" priority="2" stopIfTrue="1" operator="lessThan">
      <formula>50</formula>
    </cfRule>
    <cfRule type="cellIs" dxfId="4" priority="3" stopIfTrue="1" operator="notBetween">
      <formula>70</formula>
      <formula>"&lt;70"</formula>
    </cfRule>
  </conditionalFormatting>
  <pageMargins left="0.75" right="0.25" top="0.3" bottom="0.5" header="0" footer="0.25"/>
  <pageSetup paperSize="9" scale="95" orientation="portrait" horizontalDpi="300" verticalDpi="300" r:id="rId1"/>
  <headerFooter alignWithMargins="0">
    <oddFooter>&amp;L&amp;"Times New Roman,Regular"&amp;8&amp;Z&amp;F&amp;R&amp;"Times New Roman,Regular"&amp;10&amp;P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view="pageBreakPreview" topLeftCell="A2" zoomScaleNormal="75" workbookViewId="0">
      <selection activeCell="D40" sqref="D40"/>
    </sheetView>
  </sheetViews>
  <sheetFormatPr defaultRowHeight="15"/>
  <cols>
    <col min="1" max="1" width="5.625" style="2" customWidth="1"/>
    <col min="2" max="2" width="16.625" style="2" customWidth="1"/>
    <col min="3" max="3" width="10.625" style="2" customWidth="1"/>
    <col min="4" max="7" width="5.625" style="2" customWidth="1"/>
    <col min="8" max="8" width="8.625" style="2" customWidth="1"/>
    <col min="9" max="9" width="13.625" style="2" customWidth="1"/>
    <col min="10" max="10" width="14.625" style="2" customWidth="1"/>
    <col min="11" max="11" width="5.625" style="2" customWidth="1"/>
    <col min="12" max="16384" width="9" style="2"/>
  </cols>
  <sheetData>
    <row r="1" spans="1:11" ht="18" customHeight="1">
      <c r="A1" s="233" t="s">
        <v>164</v>
      </c>
      <c r="B1" s="233"/>
      <c r="C1" s="233"/>
      <c r="D1" s="233"/>
      <c r="E1" s="226" t="s">
        <v>5</v>
      </c>
      <c r="F1" s="226"/>
      <c r="G1" s="226"/>
      <c r="H1" s="226"/>
      <c r="I1" s="226"/>
      <c r="J1" s="226"/>
      <c r="K1" s="226"/>
    </row>
    <row r="2" spans="1:11" ht="18" customHeight="1">
      <c r="A2" s="233" t="s">
        <v>165</v>
      </c>
      <c r="B2" s="233"/>
      <c r="C2" s="233"/>
      <c r="D2" s="233"/>
      <c r="E2" s="234" t="s">
        <v>160</v>
      </c>
      <c r="F2" s="234"/>
      <c r="G2" s="234"/>
      <c r="H2" s="234"/>
      <c r="I2" s="234"/>
      <c r="J2" s="234"/>
      <c r="K2" s="234"/>
    </row>
    <row r="3" spans="1:11" ht="18" customHeight="1">
      <c r="A3" s="226" t="s">
        <v>77</v>
      </c>
      <c r="B3" s="226"/>
      <c r="C3" s="226"/>
      <c r="D3" s="226"/>
      <c r="E3" s="233"/>
      <c r="F3" s="233"/>
      <c r="G3" s="233"/>
      <c r="H3" s="233"/>
      <c r="I3" s="233"/>
      <c r="J3" s="233"/>
      <c r="K3" s="233"/>
    </row>
    <row r="4" spans="1:11" ht="18" customHeight="1">
      <c r="A4" s="226" t="s">
        <v>78</v>
      </c>
      <c r="B4" s="226"/>
      <c r="C4" s="226"/>
      <c r="D4" s="226"/>
      <c r="E4" s="252" t="s">
        <v>1342</v>
      </c>
      <c r="F4" s="252"/>
      <c r="G4" s="252"/>
      <c r="H4" s="252"/>
      <c r="I4" s="252"/>
      <c r="J4" s="252"/>
      <c r="K4" s="122"/>
    </row>
    <row r="5" spans="1:11" ht="18" customHeight="1">
      <c r="A5" s="226"/>
      <c r="B5" s="226"/>
      <c r="C5" s="226"/>
      <c r="D5" s="226"/>
      <c r="E5" s="37"/>
      <c r="F5" s="37"/>
      <c r="G5" s="37"/>
      <c r="H5" s="37"/>
      <c r="I5" s="37"/>
      <c r="J5" s="37"/>
      <c r="K5" s="37"/>
    </row>
    <row r="6" spans="1:11" s="8" customFormat="1" ht="80.099999999999994" customHeight="1">
      <c r="A6" s="253" t="s">
        <v>1278</v>
      </c>
      <c r="B6" s="253"/>
      <c r="C6" s="253"/>
      <c r="D6" s="253"/>
      <c r="E6" s="253"/>
      <c r="F6" s="253"/>
      <c r="G6" s="253"/>
      <c r="H6" s="253"/>
      <c r="I6" s="253"/>
      <c r="J6" s="253"/>
      <c r="K6" s="123"/>
    </row>
    <row r="7" spans="1:11" s="8" customFormat="1" ht="20.100000000000001" customHeight="1">
      <c r="A7" s="90"/>
      <c r="B7" s="90"/>
      <c r="C7" s="90"/>
      <c r="D7" s="90"/>
      <c r="E7" s="90"/>
      <c r="F7" s="90"/>
      <c r="G7" s="90"/>
      <c r="H7" s="90"/>
      <c r="I7" s="90"/>
      <c r="J7" s="90"/>
      <c r="K7" s="90"/>
    </row>
    <row r="8" spans="1:11" s="8" customFormat="1" ht="39.950000000000003" customHeight="1">
      <c r="A8" s="36" t="s">
        <v>4</v>
      </c>
      <c r="B8" s="214" t="s">
        <v>450</v>
      </c>
      <c r="C8" s="36" t="s">
        <v>451</v>
      </c>
      <c r="D8" s="36" t="s">
        <v>157</v>
      </c>
      <c r="E8" s="214" t="s">
        <v>48</v>
      </c>
      <c r="F8" s="214" t="s">
        <v>21</v>
      </c>
      <c r="G8" s="36" t="s">
        <v>158</v>
      </c>
      <c r="H8" s="36" t="s">
        <v>159</v>
      </c>
      <c r="I8" s="36" t="s">
        <v>452</v>
      </c>
      <c r="J8" s="214" t="s">
        <v>453</v>
      </c>
      <c r="K8" s="214">
        <v>0</v>
      </c>
    </row>
    <row r="9" spans="1:11" s="8" customFormat="1" ht="30" customHeight="1">
      <c r="A9" s="19">
        <v>1</v>
      </c>
      <c r="B9" s="18" t="s">
        <v>446</v>
      </c>
      <c r="C9" s="29">
        <v>90</v>
      </c>
      <c r="D9" s="124">
        <v>0</v>
      </c>
      <c r="E9" s="124">
        <v>0</v>
      </c>
      <c r="F9" s="124">
        <v>5</v>
      </c>
      <c r="G9" s="125">
        <f>SUM(D9:F9)</f>
        <v>5</v>
      </c>
      <c r="H9" s="100">
        <f t="shared" ref="H9" si="0">G9/C9</f>
        <v>5.5555555555555552E-2</v>
      </c>
      <c r="I9" s="53">
        <v>6250000</v>
      </c>
      <c r="J9" s="54"/>
      <c r="K9" s="19">
        <v>0</v>
      </c>
    </row>
    <row r="10" spans="1:11" s="8" customFormat="1" ht="30" customHeight="1">
      <c r="A10" s="19">
        <v>2</v>
      </c>
      <c r="B10" s="18" t="s">
        <v>110</v>
      </c>
      <c r="C10" s="29">
        <v>281</v>
      </c>
      <c r="D10" s="126">
        <v>0</v>
      </c>
      <c r="E10" s="126">
        <v>5</v>
      </c>
      <c r="F10" s="126">
        <v>7</v>
      </c>
      <c r="G10" s="125">
        <f>SUM(D10:F10)</f>
        <v>12</v>
      </c>
      <c r="H10" s="103">
        <f>G10/C10</f>
        <v>4.2704626334519574E-2</v>
      </c>
      <c r="I10" s="53">
        <v>19375000</v>
      </c>
      <c r="J10" s="54"/>
      <c r="K10" s="19">
        <v>5</v>
      </c>
    </row>
    <row r="11" spans="1:11" s="8" customFormat="1" ht="30" customHeight="1">
      <c r="A11" s="19">
        <v>3</v>
      </c>
      <c r="B11" s="18" t="s">
        <v>1283</v>
      </c>
      <c r="C11" s="29">
        <v>822</v>
      </c>
      <c r="D11" s="126">
        <v>0</v>
      </c>
      <c r="E11" s="126">
        <v>7</v>
      </c>
      <c r="F11" s="126">
        <v>13</v>
      </c>
      <c r="G11" s="125">
        <f>SUM(D11:F11)</f>
        <v>20</v>
      </c>
      <c r="H11" s="103">
        <f>G11/C11</f>
        <v>2.4330900243309004E-2</v>
      </c>
      <c r="I11" s="53">
        <v>31125000</v>
      </c>
      <c r="J11" s="54"/>
      <c r="K11" s="19">
        <v>3</v>
      </c>
    </row>
    <row r="12" spans="1:11" s="8" customFormat="1" ht="30" customHeight="1">
      <c r="A12" s="19">
        <v>4</v>
      </c>
      <c r="B12" s="18" t="s">
        <v>1282</v>
      </c>
      <c r="C12" s="29">
        <v>1606</v>
      </c>
      <c r="D12" s="124">
        <v>0</v>
      </c>
      <c r="E12" s="124">
        <v>2</v>
      </c>
      <c r="F12" s="124">
        <v>27</v>
      </c>
      <c r="G12" s="125">
        <f t="shared" ref="G12:G13" si="1">SUM(D12:F12)</f>
        <v>29</v>
      </c>
      <c r="H12" s="101">
        <f t="shared" ref="H12:H13" si="2">G12/C12</f>
        <v>1.8057285180572851E-2</v>
      </c>
      <c r="I12" s="53">
        <v>38000000</v>
      </c>
      <c r="J12" s="54"/>
      <c r="K12" s="19">
        <v>15</v>
      </c>
    </row>
    <row r="13" spans="1:11" s="8" customFormat="1" ht="30" customHeight="1">
      <c r="A13" s="19">
        <v>5</v>
      </c>
      <c r="B13" s="18" t="s">
        <v>1281</v>
      </c>
      <c r="C13" s="29">
        <v>53</v>
      </c>
      <c r="D13" s="124">
        <v>0</v>
      </c>
      <c r="E13" s="124">
        <v>0</v>
      </c>
      <c r="F13" s="124">
        <v>1</v>
      </c>
      <c r="G13" s="125">
        <f t="shared" si="1"/>
        <v>1</v>
      </c>
      <c r="H13" s="100">
        <f t="shared" si="2"/>
        <v>1.8867924528301886E-2</v>
      </c>
      <c r="I13" s="53">
        <v>1250000</v>
      </c>
      <c r="J13" s="54"/>
      <c r="K13" s="19">
        <v>0</v>
      </c>
    </row>
    <row r="14" spans="1:11" s="8" customFormat="1" ht="30" customHeight="1">
      <c r="A14" s="19">
        <v>6</v>
      </c>
      <c r="B14" s="18" t="s">
        <v>79</v>
      </c>
      <c r="C14" s="29">
        <v>62</v>
      </c>
      <c r="D14" s="126">
        <v>0</v>
      </c>
      <c r="E14" s="126">
        <v>1</v>
      </c>
      <c r="F14" s="126">
        <v>3</v>
      </c>
      <c r="G14" s="125">
        <f>SUM(D14:F14)</f>
        <v>4</v>
      </c>
      <c r="H14" s="103">
        <f>G14/C14</f>
        <v>6.4516129032258063E-2</v>
      </c>
      <c r="I14" s="53">
        <v>6875000</v>
      </c>
      <c r="J14" s="54"/>
      <c r="K14" s="19">
        <v>2</v>
      </c>
    </row>
    <row r="15" spans="1:11" s="8" customFormat="1" ht="30" customHeight="1">
      <c r="A15" s="19">
        <v>7</v>
      </c>
      <c r="B15" s="18" t="s">
        <v>447</v>
      </c>
      <c r="C15" s="29">
        <v>1387</v>
      </c>
      <c r="D15" s="126">
        <v>0</v>
      </c>
      <c r="E15" s="126">
        <v>6</v>
      </c>
      <c r="F15" s="126">
        <v>21</v>
      </c>
      <c r="G15" s="125">
        <f t="shared" ref="G15:G17" si="3">SUM(D15:F15)</f>
        <v>27</v>
      </c>
      <c r="H15" s="102">
        <f t="shared" ref="H15:H18" si="4">G15/C15</f>
        <v>1.9466474405191059E-2</v>
      </c>
      <c r="I15" s="53">
        <v>45750000</v>
      </c>
      <c r="J15" s="54"/>
      <c r="K15" s="19">
        <v>17</v>
      </c>
    </row>
    <row r="16" spans="1:11" s="8" customFormat="1" ht="30" customHeight="1">
      <c r="A16" s="19">
        <v>8</v>
      </c>
      <c r="B16" s="18" t="s">
        <v>448</v>
      </c>
      <c r="C16" s="29">
        <v>2096</v>
      </c>
      <c r="D16" s="126">
        <v>10</v>
      </c>
      <c r="E16" s="126">
        <v>23</v>
      </c>
      <c r="F16" s="126">
        <v>36</v>
      </c>
      <c r="G16" s="125">
        <f t="shared" si="3"/>
        <v>69</v>
      </c>
      <c r="H16" s="102">
        <f t="shared" si="4"/>
        <v>3.2919847328244274E-2</v>
      </c>
      <c r="I16" s="53">
        <v>136125000</v>
      </c>
      <c r="J16" s="54"/>
      <c r="K16" s="19">
        <v>33</v>
      </c>
    </row>
    <row r="17" spans="1:11" s="8" customFormat="1" ht="30" customHeight="1">
      <c r="A17" s="19">
        <v>9</v>
      </c>
      <c r="B17" s="18" t="s">
        <v>1279</v>
      </c>
      <c r="C17" s="29">
        <v>3111</v>
      </c>
      <c r="D17" s="126">
        <v>1</v>
      </c>
      <c r="E17" s="126">
        <v>17</v>
      </c>
      <c r="F17" s="126">
        <v>52</v>
      </c>
      <c r="G17" s="125">
        <f t="shared" si="3"/>
        <v>70</v>
      </c>
      <c r="H17" s="103">
        <f t="shared" si="4"/>
        <v>2.2500803600128575E-2</v>
      </c>
      <c r="I17" s="53">
        <v>121125000</v>
      </c>
      <c r="J17" s="54"/>
      <c r="K17" s="19">
        <v>34</v>
      </c>
    </row>
    <row r="18" spans="1:11" s="8" customFormat="1" ht="30" customHeight="1">
      <c r="A18" s="7"/>
      <c r="B18" s="214" t="s">
        <v>3</v>
      </c>
      <c r="C18" s="30">
        <f>SUM(C9:C17)</f>
        <v>9508</v>
      </c>
      <c r="D18" s="30">
        <f>SUM(D9:D17)</f>
        <v>11</v>
      </c>
      <c r="E18" s="30">
        <f>SUM(E9:E17)</f>
        <v>61</v>
      </c>
      <c r="F18" s="30">
        <f>SUM(F9:F17)</f>
        <v>165</v>
      </c>
      <c r="G18" s="30">
        <f>SUM(G9:G17)</f>
        <v>237</v>
      </c>
      <c r="H18" s="127">
        <f t="shared" si="4"/>
        <v>2.4926377787126631E-2</v>
      </c>
      <c r="I18" s="30">
        <f>SUM(I9:I17)</f>
        <v>405875000</v>
      </c>
      <c r="J18" s="31"/>
      <c r="K18" s="30">
        <f>SUM(K9:K17)</f>
        <v>109</v>
      </c>
    </row>
    <row r="19" spans="1:11" s="72" customFormat="1" ht="30" customHeight="1">
      <c r="A19" s="91"/>
      <c r="B19" s="128" t="s">
        <v>1280</v>
      </c>
      <c r="C19" s="92"/>
      <c r="D19" s="70"/>
      <c r="E19" s="70"/>
      <c r="F19" s="70"/>
      <c r="G19" s="165"/>
      <c r="H19" s="165"/>
      <c r="I19" s="165"/>
      <c r="J19" s="165"/>
      <c r="K19" s="68"/>
    </row>
    <row r="20" spans="1:11" s="72" customFormat="1" ht="18" customHeight="1">
      <c r="A20" s="68"/>
      <c r="B20" s="69"/>
      <c r="C20" s="73"/>
      <c r="D20" s="73"/>
      <c r="E20" s="73"/>
      <c r="F20" s="73"/>
      <c r="G20" s="165"/>
      <c r="H20" s="165"/>
      <c r="I20" s="129" t="s">
        <v>454</v>
      </c>
      <c r="J20" s="165"/>
      <c r="K20" s="165"/>
    </row>
    <row r="21" spans="1:11" s="72" customFormat="1" ht="18" customHeight="1">
      <c r="A21" s="68"/>
      <c r="B21" s="69"/>
      <c r="C21" s="73"/>
      <c r="D21" s="73"/>
      <c r="E21" s="73"/>
      <c r="F21" s="73"/>
      <c r="G21" s="165"/>
      <c r="H21" s="165"/>
      <c r="I21" s="165"/>
      <c r="J21" s="165"/>
      <c r="K21" s="165"/>
    </row>
    <row r="22" spans="1:11" s="72" customFormat="1" ht="18" customHeight="1">
      <c r="A22" s="68"/>
      <c r="B22" s="69"/>
      <c r="C22" s="73"/>
      <c r="D22" s="73"/>
      <c r="E22" s="73"/>
      <c r="F22" s="73"/>
      <c r="G22" s="165"/>
      <c r="H22" s="165"/>
      <c r="I22" s="165" t="s">
        <v>53</v>
      </c>
      <c r="J22" s="165"/>
      <c r="K22" s="165"/>
    </row>
    <row r="23" spans="1:11" s="72" customFormat="1" ht="18" customHeight="1">
      <c r="A23" s="68"/>
      <c r="B23" s="69"/>
      <c r="C23" s="73"/>
      <c r="D23" s="73"/>
      <c r="E23" s="73"/>
      <c r="F23" s="73"/>
      <c r="G23" s="165"/>
      <c r="H23" s="165"/>
      <c r="I23" s="165"/>
      <c r="J23" s="165"/>
      <c r="K23" s="165"/>
    </row>
    <row r="24" spans="1:11" s="72" customFormat="1" ht="18" customHeight="1">
      <c r="A24" s="68"/>
      <c r="B24" s="69"/>
      <c r="C24" s="73"/>
      <c r="D24" s="73"/>
      <c r="E24" s="73"/>
      <c r="F24" s="73"/>
      <c r="G24" s="165"/>
      <c r="H24" s="165"/>
      <c r="I24" s="165"/>
      <c r="J24" s="165"/>
      <c r="K24" s="165"/>
    </row>
    <row r="25" spans="1:11" s="72" customFormat="1" ht="18" customHeight="1">
      <c r="A25" s="68"/>
      <c r="B25" s="69"/>
      <c r="C25" s="73"/>
      <c r="D25" s="73"/>
      <c r="E25" s="73"/>
      <c r="F25" s="73"/>
      <c r="H25" s="73"/>
      <c r="I25" s="130" t="s">
        <v>455</v>
      </c>
      <c r="J25" s="73"/>
      <c r="K25" s="68"/>
    </row>
    <row r="26" spans="1:11" s="72" customFormat="1" ht="18" customHeight="1">
      <c r="A26" s="68"/>
      <c r="B26" s="69"/>
      <c r="C26" s="73"/>
      <c r="D26" s="73"/>
      <c r="E26" s="73"/>
      <c r="F26" s="73"/>
      <c r="G26" s="165"/>
      <c r="H26" s="165"/>
      <c r="I26" s="130"/>
      <c r="J26" s="71"/>
      <c r="K26" s="68"/>
    </row>
    <row r="27" spans="1:11" s="72" customFormat="1" ht="18" customHeight="1">
      <c r="A27" s="68"/>
      <c r="B27" s="69"/>
      <c r="C27" s="73"/>
      <c r="D27" s="73"/>
      <c r="E27" s="73"/>
      <c r="F27" s="73"/>
      <c r="G27" s="165"/>
      <c r="H27" s="165"/>
      <c r="I27" s="130"/>
      <c r="J27" s="71"/>
      <c r="K27" s="68"/>
    </row>
    <row r="28" spans="1:11" s="72" customFormat="1" ht="18" customHeight="1">
      <c r="A28" s="68"/>
      <c r="B28" s="69"/>
      <c r="C28" s="73"/>
      <c r="D28" s="73"/>
      <c r="E28" s="73"/>
      <c r="F28" s="73"/>
      <c r="G28" s="165"/>
      <c r="H28" s="165"/>
      <c r="I28" s="130"/>
      <c r="J28" s="71"/>
      <c r="K28" s="68"/>
    </row>
    <row r="29" spans="1:11" s="72" customFormat="1" ht="18" customHeight="1">
      <c r="A29" s="68"/>
      <c r="B29" s="69"/>
      <c r="C29" s="73"/>
      <c r="D29" s="73"/>
      <c r="E29" s="73"/>
      <c r="F29" s="73"/>
      <c r="G29" s="165"/>
      <c r="H29" s="165"/>
      <c r="I29" s="130"/>
      <c r="J29" s="71"/>
      <c r="K29" s="68"/>
    </row>
    <row r="30" spans="1:11" s="72" customFormat="1" ht="18" customHeight="1">
      <c r="A30" s="68"/>
      <c r="B30" s="69"/>
      <c r="C30" s="73"/>
      <c r="D30" s="73"/>
      <c r="E30" s="73"/>
      <c r="F30" s="73"/>
      <c r="G30" s="165"/>
      <c r="H30" s="165"/>
      <c r="I30" s="130"/>
      <c r="J30" s="71"/>
      <c r="K30" s="68"/>
    </row>
    <row r="31" spans="1:11" s="72" customFormat="1" ht="18" customHeight="1">
      <c r="A31" s="68"/>
      <c r="B31" s="69"/>
      <c r="C31" s="73"/>
      <c r="D31" s="73"/>
      <c r="E31" s="73"/>
      <c r="F31" s="73"/>
      <c r="G31" s="165"/>
      <c r="H31" s="165"/>
      <c r="I31" s="130"/>
      <c r="J31" s="71"/>
      <c r="K31" s="68"/>
    </row>
    <row r="32" spans="1:11" ht="18" customHeight="1">
      <c r="A32" s="233" t="s">
        <v>164</v>
      </c>
      <c r="B32" s="233"/>
      <c r="C32" s="233"/>
      <c r="D32" s="233"/>
      <c r="E32" s="226" t="s">
        <v>5</v>
      </c>
      <c r="F32" s="226"/>
      <c r="G32" s="226"/>
      <c r="H32" s="226"/>
      <c r="I32" s="226"/>
      <c r="J32" s="226"/>
      <c r="K32" s="226"/>
    </row>
    <row r="33" spans="1:11" ht="18" customHeight="1">
      <c r="A33" s="233" t="s">
        <v>165</v>
      </c>
      <c r="B33" s="233"/>
      <c r="C33" s="233"/>
      <c r="D33" s="233"/>
      <c r="E33" s="234" t="s">
        <v>160</v>
      </c>
      <c r="F33" s="234"/>
      <c r="G33" s="234"/>
      <c r="H33" s="234"/>
      <c r="I33" s="234"/>
      <c r="J33" s="234"/>
      <c r="K33" s="234"/>
    </row>
    <row r="34" spans="1:11" ht="18" customHeight="1">
      <c r="A34" s="226" t="s">
        <v>77</v>
      </c>
      <c r="B34" s="226"/>
      <c r="C34" s="226"/>
      <c r="D34" s="226"/>
      <c r="E34" s="233"/>
      <c r="F34" s="233"/>
      <c r="G34" s="233"/>
      <c r="H34" s="233"/>
      <c r="I34" s="233"/>
      <c r="J34" s="233"/>
      <c r="K34" s="233"/>
    </row>
    <row r="35" spans="1:11" ht="18" customHeight="1">
      <c r="A35" s="226" t="s">
        <v>78</v>
      </c>
      <c r="B35" s="226"/>
      <c r="C35" s="226"/>
      <c r="D35" s="226"/>
      <c r="E35" s="252" t="s">
        <v>1293</v>
      </c>
      <c r="F35" s="252"/>
      <c r="G35" s="252"/>
      <c r="H35" s="252"/>
      <c r="I35" s="252"/>
      <c r="J35" s="252"/>
      <c r="K35" s="122"/>
    </row>
    <row r="36" spans="1:11" ht="18" customHeight="1">
      <c r="A36" s="226"/>
      <c r="B36" s="226"/>
      <c r="C36" s="226"/>
      <c r="D36" s="226"/>
      <c r="E36" s="37"/>
      <c r="F36" s="37"/>
      <c r="G36" s="37"/>
      <c r="H36" s="37"/>
      <c r="I36" s="37"/>
      <c r="J36" s="37"/>
      <c r="K36" s="37"/>
    </row>
    <row r="37" spans="1:11" s="8" customFormat="1" ht="80.099999999999994" customHeight="1">
      <c r="A37" s="253" t="s">
        <v>1414</v>
      </c>
      <c r="B37" s="253"/>
      <c r="C37" s="253"/>
      <c r="D37" s="253"/>
      <c r="E37" s="253"/>
      <c r="F37" s="253"/>
      <c r="G37" s="253"/>
      <c r="H37" s="253"/>
      <c r="I37" s="253"/>
      <c r="J37" s="253"/>
      <c r="K37" s="123"/>
    </row>
    <row r="38" spans="1:11" s="8" customFormat="1" ht="20.100000000000001" customHeight="1">
      <c r="A38" s="90"/>
      <c r="B38" s="90"/>
      <c r="C38" s="90"/>
      <c r="D38" s="90"/>
      <c r="E38" s="90"/>
      <c r="F38" s="90"/>
      <c r="G38" s="90"/>
      <c r="H38" s="90"/>
      <c r="I38" s="90"/>
      <c r="J38" s="90"/>
      <c r="K38" s="90"/>
    </row>
    <row r="39" spans="1:11" s="8" customFormat="1" ht="39.950000000000003" customHeight="1">
      <c r="A39" s="36" t="s">
        <v>4</v>
      </c>
      <c r="B39" s="164" t="s">
        <v>450</v>
      </c>
      <c r="C39" s="36" t="s">
        <v>451</v>
      </c>
      <c r="D39" s="36" t="s">
        <v>157</v>
      </c>
      <c r="E39" s="164" t="s">
        <v>48</v>
      </c>
      <c r="F39" s="164" t="s">
        <v>21</v>
      </c>
      <c r="G39" s="36" t="s">
        <v>158</v>
      </c>
      <c r="H39" s="36" t="s">
        <v>159</v>
      </c>
      <c r="I39" s="36" t="s">
        <v>452</v>
      </c>
      <c r="J39" s="164" t="s">
        <v>453</v>
      </c>
      <c r="K39" s="164">
        <v>0</v>
      </c>
    </row>
    <row r="40" spans="1:11" s="8" customFormat="1" ht="30" customHeight="1">
      <c r="A40" s="19">
        <v>1</v>
      </c>
      <c r="B40" s="18" t="s">
        <v>446</v>
      </c>
      <c r="C40" s="29">
        <v>90</v>
      </c>
      <c r="D40" s="124">
        <v>0</v>
      </c>
      <c r="E40" s="124">
        <v>0</v>
      </c>
      <c r="F40" s="124">
        <v>5</v>
      </c>
      <c r="G40" s="125">
        <f>SUM(D40:F40)</f>
        <v>5</v>
      </c>
      <c r="H40" s="100">
        <f t="shared" ref="H40" si="5">G40/C40</f>
        <v>5.5555555555555552E-2</v>
      </c>
      <c r="I40" s="53">
        <v>6250000</v>
      </c>
      <c r="J40" s="54"/>
      <c r="K40" s="19">
        <v>0</v>
      </c>
    </row>
    <row r="41" spans="1:11" s="8" customFormat="1" ht="30" customHeight="1">
      <c r="A41" s="19">
        <v>2</v>
      </c>
      <c r="B41" s="18" t="s">
        <v>110</v>
      </c>
      <c r="C41" s="29">
        <v>281</v>
      </c>
      <c r="D41" s="126">
        <v>0</v>
      </c>
      <c r="E41" s="126">
        <v>5</v>
      </c>
      <c r="F41" s="126">
        <v>11</v>
      </c>
      <c r="G41" s="125">
        <f>SUM(D41:F41)</f>
        <v>16</v>
      </c>
      <c r="H41" s="103">
        <f>G41/C41</f>
        <v>5.6939501779359428E-2</v>
      </c>
      <c r="I41" s="53">
        <v>24375000</v>
      </c>
      <c r="J41" s="54"/>
      <c r="K41" s="19">
        <v>5</v>
      </c>
    </row>
    <row r="42" spans="1:11" s="8" customFormat="1" ht="30" customHeight="1">
      <c r="A42" s="19">
        <v>3</v>
      </c>
      <c r="B42" s="18" t="s">
        <v>1283</v>
      </c>
      <c r="C42" s="29">
        <v>822</v>
      </c>
      <c r="D42" s="126">
        <v>0</v>
      </c>
      <c r="E42" s="126">
        <v>7</v>
      </c>
      <c r="F42" s="126">
        <v>22</v>
      </c>
      <c r="G42" s="125">
        <f>SUM(D42:F42)</f>
        <v>29</v>
      </c>
      <c r="H42" s="103">
        <f>G42/C42</f>
        <v>3.5279805352798052E-2</v>
      </c>
      <c r="I42" s="53">
        <v>42375000</v>
      </c>
      <c r="J42" s="54"/>
      <c r="K42" s="19">
        <v>3</v>
      </c>
    </row>
    <row r="43" spans="1:11" s="8" customFormat="1" ht="30" customHeight="1">
      <c r="A43" s="19">
        <v>4</v>
      </c>
      <c r="B43" s="18" t="s">
        <v>1282</v>
      </c>
      <c r="C43" s="29">
        <v>1606</v>
      </c>
      <c r="D43" s="124">
        <v>0</v>
      </c>
      <c r="E43" s="124">
        <v>2</v>
      </c>
      <c r="F43" s="124">
        <v>52</v>
      </c>
      <c r="G43" s="125">
        <f t="shared" ref="G43:G48" si="6">SUM(D43:F43)</f>
        <v>54</v>
      </c>
      <c r="H43" s="101">
        <f t="shared" ref="H43:H49" si="7">G43/C43</f>
        <v>3.3623910336239106E-2</v>
      </c>
      <c r="I43" s="53">
        <v>69250000</v>
      </c>
      <c r="J43" s="54"/>
      <c r="K43" s="19">
        <v>29</v>
      </c>
    </row>
    <row r="44" spans="1:11" s="8" customFormat="1" ht="30" customHeight="1">
      <c r="A44" s="19">
        <v>5</v>
      </c>
      <c r="B44" s="18" t="s">
        <v>1281</v>
      </c>
      <c r="C44" s="29">
        <v>53</v>
      </c>
      <c r="D44" s="124">
        <v>0</v>
      </c>
      <c r="E44" s="124">
        <v>0</v>
      </c>
      <c r="F44" s="124">
        <v>1</v>
      </c>
      <c r="G44" s="125">
        <f t="shared" si="6"/>
        <v>1</v>
      </c>
      <c r="H44" s="100">
        <f t="shared" si="7"/>
        <v>1.8867924528301886E-2</v>
      </c>
      <c r="I44" s="53">
        <v>1250000</v>
      </c>
      <c r="J44" s="54"/>
      <c r="K44" s="19">
        <v>0</v>
      </c>
    </row>
    <row r="45" spans="1:11" s="8" customFormat="1" ht="30" customHeight="1">
      <c r="A45" s="19">
        <v>6</v>
      </c>
      <c r="B45" s="18" t="s">
        <v>79</v>
      </c>
      <c r="C45" s="29">
        <v>62</v>
      </c>
      <c r="D45" s="126">
        <v>0</v>
      </c>
      <c r="E45" s="126">
        <v>1</v>
      </c>
      <c r="F45" s="126">
        <v>11</v>
      </c>
      <c r="G45" s="125">
        <f>SUM(D45:F45)</f>
        <v>12</v>
      </c>
      <c r="H45" s="103">
        <f>G45/C45</f>
        <v>0.19354838709677419</v>
      </c>
      <c r="I45" s="53">
        <v>18875000</v>
      </c>
      <c r="J45" s="54"/>
      <c r="K45" s="19">
        <v>2</v>
      </c>
    </row>
    <row r="46" spans="1:11" s="8" customFormat="1" ht="30" customHeight="1">
      <c r="A46" s="19">
        <v>7</v>
      </c>
      <c r="B46" s="18" t="s">
        <v>447</v>
      </c>
      <c r="C46" s="29">
        <v>1387</v>
      </c>
      <c r="D46" s="126">
        <v>0</v>
      </c>
      <c r="E46" s="126">
        <v>6</v>
      </c>
      <c r="F46" s="126">
        <v>38</v>
      </c>
      <c r="G46" s="125">
        <f t="shared" si="6"/>
        <v>44</v>
      </c>
      <c r="H46" s="102">
        <f t="shared" si="7"/>
        <v>3.172314347512617E-2</v>
      </c>
      <c r="I46" s="53">
        <v>71250000</v>
      </c>
      <c r="J46" s="54"/>
      <c r="K46" s="19">
        <v>24</v>
      </c>
    </row>
    <row r="47" spans="1:11" s="8" customFormat="1" ht="30" customHeight="1">
      <c r="A47" s="19">
        <v>8</v>
      </c>
      <c r="B47" s="18" t="s">
        <v>448</v>
      </c>
      <c r="C47" s="29">
        <v>2096</v>
      </c>
      <c r="D47" s="126">
        <v>10</v>
      </c>
      <c r="E47" s="126">
        <v>23</v>
      </c>
      <c r="F47" s="126">
        <v>73</v>
      </c>
      <c r="G47" s="125">
        <f t="shared" si="6"/>
        <v>106</v>
      </c>
      <c r="H47" s="102">
        <f t="shared" si="7"/>
        <v>5.0572519083969467E-2</v>
      </c>
      <c r="I47" s="53">
        <v>191625000</v>
      </c>
      <c r="J47" s="54"/>
      <c r="K47" s="19">
        <v>49</v>
      </c>
    </row>
    <row r="48" spans="1:11" s="8" customFormat="1" ht="30" customHeight="1">
      <c r="A48" s="19">
        <v>9</v>
      </c>
      <c r="B48" s="18" t="s">
        <v>1279</v>
      </c>
      <c r="C48" s="29">
        <v>3111</v>
      </c>
      <c r="D48" s="126">
        <v>1</v>
      </c>
      <c r="E48" s="126">
        <v>17</v>
      </c>
      <c r="F48" s="126">
        <v>132</v>
      </c>
      <c r="G48" s="125">
        <f t="shared" si="6"/>
        <v>150</v>
      </c>
      <c r="H48" s="103">
        <f t="shared" si="7"/>
        <v>4.8216007714561235E-2</v>
      </c>
      <c r="I48" s="53">
        <v>241125000</v>
      </c>
      <c r="J48" s="54"/>
      <c r="K48" s="19">
        <v>58</v>
      </c>
    </row>
    <row r="49" spans="1:11" s="8" customFormat="1" ht="30" customHeight="1">
      <c r="A49" s="7"/>
      <c r="B49" s="164" t="s">
        <v>3</v>
      </c>
      <c r="C49" s="30">
        <f>SUM(C40:C48)</f>
        <v>9508</v>
      </c>
      <c r="D49" s="30">
        <f>SUM(D40:D48)</f>
        <v>11</v>
      </c>
      <c r="E49" s="30">
        <f>SUM(E40:E48)</f>
        <v>61</v>
      </c>
      <c r="F49" s="30">
        <f>SUM(F40:F48)</f>
        <v>345</v>
      </c>
      <c r="G49" s="30">
        <f>SUM(G40:G48)</f>
        <v>417</v>
      </c>
      <c r="H49" s="127">
        <f t="shared" si="7"/>
        <v>4.3857803954564574E-2</v>
      </c>
      <c r="I49" s="30">
        <f>SUM(I40:I48)</f>
        <v>666375000</v>
      </c>
      <c r="J49" s="31"/>
      <c r="K49" s="30">
        <f>SUM(K40:K48)</f>
        <v>170</v>
      </c>
    </row>
    <row r="50" spans="1:11" s="72" customFormat="1" ht="30" customHeight="1">
      <c r="A50" s="91"/>
      <c r="B50" s="128" t="s">
        <v>1280</v>
      </c>
      <c r="C50" s="92"/>
      <c r="D50" s="70"/>
      <c r="E50" s="70"/>
      <c r="F50" s="70"/>
      <c r="G50" s="165"/>
      <c r="H50" s="165"/>
      <c r="I50" s="165"/>
      <c r="J50" s="165"/>
      <c r="K50" s="68"/>
    </row>
    <row r="51" spans="1:11" s="72" customFormat="1" ht="30" customHeight="1">
      <c r="A51" s="68"/>
      <c r="B51" s="222"/>
      <c r="C51" s="73"/>
      <c r="D51" s="223">
        <f>D49*100/C49</f>
        <v>0.11569204880100968</v>
      </c>
      <c r="E51" s="223">
        <f>E49*100/C49</f>
        <v>0.64156499789650823</v>
      </c>
      <c r="F51" s="223">
        <f>F49*100/C49</f>
        <v>3.6285233487589399</v>
      </c>
      <c r="G51" s="165"/>
      <c r="H51" s="165"/>
      <c r="I51" s="165"/>
      <c r="J51" s="165"/>
      <c r="K51" s="68"/>
    </row>
    <row r="52" spans="1:11" s="72" customFormat="1" ht="18" customHeight="1">
      <c r="A52" s="68"/>
      <c r="B52" s="69"/>
      <c r="C52" s="73"/>
      <c r="D52" s="73"/>
      <c r="E52" s="73"/>
      <c r="F52" s="73"/>
      <c r="G52" s="165"/>
      <c r="H52" s="165"/>
      <c r="I52" s="129" t="s">
        <v>454</v>
      </c>
      <c r="J52" s="165"/>
      <c r="K52" s="165"/>
    </row>
    <row r="53" spans="1:11" s="72" customFormat="1" ht="18" customHeight="1">
      <c r="A53" s="68"/>
      <c r="B53" s="69"/>
      <c r="C53" s="73"/>
      <c r="D53" s="73"/>
      <c r="E53" s="73"/>
      <c r="F53" s="73"/>
      <c r="G53" s="165"/>
      <c r="H53" s="165"/>
      <c r="I53" s="165"/>
      <c r="J53" s="165"/>
      <c r="K53" s="165"/>
    </row>
    <row r="54" spans="1:11" s="72" customFormat="1" ht="18" customHeight="1">
      <c r="A54" s="68"/>
      <c r="B54" s="69"/>
      <c r="C54" s="73"/>
      <c r="D54" s="73"/>
      <c r="E54" s="73"/>
      <c r="F54" s="73"/>
      <c r="G54" s="165"/>
      <c r="H54" s="165"/>
      <c r="I54" s="165" t="s">
        <v>53</v>
      </c>
      <c r="J54" s="165"/>
      <c r="K54" s="165"/>
    </row>
    <row r="55" spans="1:11" s="72" customFormat="1" ht="18" customHeight="1">
      <c r="A55" s="68"/>
      <c r="B55" s="69"/>
      <c r="C55" s="73"/>
      <c r="D55" s="73"/>
      <c r="E55" s="73"/>
      <c r="F55" s="73"/>
      <c r="G55" s="165"/>
      <c r="H55" s="165"/>
      <c r="I55" s="165"/>
      <c r="J55" s="165"/>
      <c r="K55" s="165"/>
    </row>
    <row r="56" spans="1:11" s="72" customFormat="1" ht="18" customHeight="1">
      <c r="A56" s="68"/>
      <c r="B56" s="69"/>
      <c r="C56" s="73"/>
      <c r="D56" s="73"/>
      <c r="E56" s="73"/>
      <c r="F56" s="73"/>
      <c r="G56" s="165"/>
      <c r="H56" s="165"/>
      <c r="I56" s="165"/>
      <c r="J56" s="165"/>
      <c r="K56" s="165"/>
    </row>
    <row r="57" spans="1:11" s="72" customFormat="1" ht="18" customHeight="1">
      <c r="A57" s="68"/>
      <c r="B57" s="69"/>
      <c r="C57" s="73"/>
      <c r="D57" s="73"/>
      <c r="E57" s="73"/>
      <c r="F57" s="73"/>
      <c r="H57" s="73"/>
      <c r="I57" s="130" t="s">
        <v>455</v>
      </c>
      <c r="J57" s="73"/>
      <c r="K57" s="68"/>
    </row>
    <row r="58" spans="1:11" s="72" customFormat="1" ht="18" customHeight="1">
      <c r="A58" s="68"/>
      <c r="B58" s="69"/>
      <c r="C58" s="73"/>
      <c r="D58" s="73"/>
      <c r="E58" s="73"/>
      <c r="F58" s="73"/>
      <c r="G58" s="165"/>
      <c r="H58" s="165"/>
      <c r="I58" s="130"/>
      <c r="J58" s="71"/>
      <c r="K58" s="68"/>
    </row>
    <row r="59" spans="1:11" s="72" customFormat="1" ht="18" customHeight="1">
      <c r="A59" s="68"/>
      <c r="B59" s="69"/>
      <c r="C59" s="73"/>
      <c r="D59" s="73"/>
      <c r="E59" s="73"/>
      <c r="F59" s="73"/>
      <c r="G59" s="165"/>
      <c r="H59" s="165"/>
      <c r="I59" s="130"/>
      <c r="J59" s="71"/>
      <c r="K59" s="68"/>
    </row>
    <row r="60" spans="1:11" s="72" customFormat="1" ht="18" customHeight="1">
      <c r="A60" s="68"/>
      <c r="B60" s="69"/>
      <c r="C60" s="73"/>
      <c r="D60" s="73"/>
      <c r="E60" s="73"/>
      <c r="F60" s="73"/>
      <c r="G60" s="165"/>
      <c r="H60" s="165"/>
      <c r="I60" s="130"/>
      <c r="J60" s="71"/>
      <c r="K60" s="68"/>
    </row>
    <row r="61" spans="1:11" s="72" customFormat="1" ht="18" customHeight="1">
      <c r="A61" s="68"/>
      <c r="B61" s="69"/>
      <c r="C61" s="73"/>
      <c r="D61" s="73"/>
      <c r="E61" s="73"/>
      <c r="F61" s="73"/>
      <c r="G61" s="165"/>
      <c r="H61" s="165"/>
      <c r="I61" s="130"/>
      <c r="J61" s="71"/>
      <c r="K61" s="68"/>
    </row>
    <row r="62" spans="1:11" s="72" customFormat="1" ht="18" customHeight="1">
      <c r="A62" s="68"/>
      <c r="B62" s="69"/>
      <c r="C62" s="73"/>
      <c r="D62" s="73"/>
      <c r="E62" s="73"/>
      <c r="F62" s="73"/>
      <c r="G62" s="74"/>
      <c r="H62" s="74"/>
      <c r="I62" s="130"/>
      <c r="J62" s="71"/>
      <c r="K62" s="68"/>
    </row>
    <row r="63" spans="1:11" s="72" customFormat="1" ht="18" customHeight="1">
      <c r="A63" s="68"/>
      <c r="B63" s="69"/>
      <c r="C63" s="73"/>
      <c r="D63" s="73"/>
      <c r="E63" s="73"/>
      <c r="F63" s="73"/>
      <c r="G63" s="165"/>
      <c r="H63" s="165"/>
      <c r="I63" s="130"/>
      <c r="J63" s="71"/>
      <c r="K63" s="68"/>
    </row>
    <row r="64" spans="1:11" s="72" customFormat="1" ht="18" customHeight="1">
      <c r="A64" s="68"/>
      <c r="B64" s="69"/>
      <c r="C64" s="73"/>
      <c r="D64" s="73"/>
      <c r="E64" s="73"/>
      <c r="F64" s="73"/>
      <c r="G64" s="165"/>
      <c r="H64" s="165"/>
      <c r="I64" s="130"/>
      <c r="J64" s="71"/>
      <c r="K64" s="68"/>
    </row>
    <row r="65" spans="1:11" s="72" customFormat="1" ht="18" customHeight="1">
      <c r="A65" s="68"/>
      <c r="B65" s="69"/>
      <c r="C65" s="73"/>
      <c r="D65" s="73"/>
      <c r="E65" s="73"/>
      <c r="F65" s="73"/>
      <c r="G65" s="165"/>
      <c r="H65" s="165"/>
      <c r="I65" s="130"/>
      <c r="J65" s="71"/>
      <c r="K65" s="68"/>
    </row>
    <row r="66" spans="1:11" s="72" customFormat="1" ht="18" customHeight="1">
      <c r="A66" s="68"/>
      <c r="B66" s="69"/>
      <c r="C66" s="73"/>
      <c r="D66" s="73"/>
      <c r="E66" s="73"/>
      <c r="F66" s="73"/>
      <c r="G66" s="165"/>
      <c r="H66" s="165"/>
      <c r="I66" s="130"/>
      <c r="J66" s="71"/>
      <c r="K66" s="68"/>
    </row>
    <row r="67" spans="1:11" s="72" customFormat="1" ht="18" customHeight="1">
      <c r="A67" s="68"/>
      <c r="B67" s="69"/>
      <c r="C67" s="73"/>
      <c r="D67" s="73"/>
      <c r="E67" s="73"/>
      <c r="F67" s="73"/>
      <c r="G67" s="165"/>
      <c r="H67" s="165"/>
      <c r="I67" s="130"/>
      <c r="J67" s="71"/>
      <c r="K67" s="68"/>
    </row>
    <row r="68" spans="1:11" s="72" customFormat="1" ht="18" customHeight="1">
      <c r="A68" s="68"/>
      <c r="B68" s="69"/>
      <c r="C68" s="73"/>
      <c r="D68" s="73"/>
      <c r="E68" s="73"/>
      <c r="F68" s="73"/>
      <c r="G68" s="165"/>
      <c r="H68" s="165"/>
      <c r="I68" s="130"/>
      <c r="J68" s="71"/>
      <c r="K68" s="68"/>
    </row>
    <row r="69" spans="1:11" s="72" customFormat="1" ht="24.95" customHeight="1">
      <c r="A69" s="68"/>
      <c r="B69" s="69"/>
      <c r="C69" s="73"/>
      <c r="D69" s="73"/>
      <c r="E69" s="73"/>
      <c r="F69" s="73"/>
      <c r="G69" s="74"/>
      <c r="H69" s="74"/>
      <c r="I69" s="93"/>
      <c r="J69" s="76"/>
      <c r="K69" s="68"/>
    </row>
  </sheetData>
  <mergeCells count="20">
    <mergeCell ref="A35:D35"/>
    <mergeCell ref="E35:J35"/>
    <mergeCell ref="A36:D36"/>
    <mergeCell ref="A37:J37"/>
    <mergeCell ref="A32:D32"/>
    <mergeCell ref="E32:K32"/>
    <mergeCell ref="A33:D33"/>
    <mergeCell ref="E33:K33"/>
    <mergeCell ref="A34:D34"/>
    <mergeCell ref="E34:K34"/>
    <mergeCell ref="A4:D4"/>
    <mergeCell ref="E4:J4"/>
    <mergeCell ref="A5:D5"/>
    <mergeCell ref="A6:J6"/>
    <mergeCell ref="A1:D1"/>
    <mergeCell ref="E1:K1"/>
    <mergeCell ref="A2:D2"/>
    <mergeCell ref="E2:K2"/>
    <mergeCell ref="A3:D3"/>
    <mergeCell ref="E3:K3"/>
  </mergeCells>
  <phoneticPr fontId="3" type="noConversion"/>
  <conditionalFormatting sqref="D40:K45">
    <cfRule type="cellIs" dxfId="3" priority="4" stopIfTrue="1" operator="notEqual">
      <formula>0</formula>
    </cfRule>
  </conditionalFormatting>
  <conditionalFormatting sqref="D46:K48">
    <cfRule type="cellIs" dxfId="2" priority="3" stopIfTrue="1" operator="notEqual">
      <formula>0</formula>
    </cfRule>
  </conditionalFormatting>
  <conditionalFormatting sqref="D9:K14">
    <cfRule type="cellIs" dxfId="1" priority="2" stopIfTrue="1" operator="notEqual">
      <formula>0</formula>
    </cfRule>
  </conditionalFormatting>
  <conditionalFormatting sqref="D15:K17">
    <cfRule type="cellIs" dxfId="0" priority="1" stopIfTrue="1" operator="notEqual">
      <formula>0</formula>
    </cfRule>
  </conditionalFormatting>
  <pageMargins left="0.78740157480314965" right="0.23622047244094491" top="0.51181102362204722" bottom="0.51181102362204722" header="0" footer="0.23622047244094491"/>
  <pageSetup paperSize="9" orientation="portrait" r:id="rId1"/>
  <headerFooter alignWithMargins="0">
    <oddFooter>&amp;L&amp;"Times New Roman,Regular"&amp;8TK.HSSV_ĐẠT_BH.KKHT_HK1_2017-2018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"/>
  <sheetViews>
    <sheetView tabSelected="1" view="pageBreakPreview" topLeftCell="A2" zoomScaleNormal="100" workbookViewId="0">
      <selection activeCell="A106" sqref="A106:B106"/>
    </sheetView>
  </sheetViews>
  <sheetFormatPr defaultRowHeight="15.75"/>
  <cols>
    <col min="1" max="1" width="3.625" style="48" customWidth="1"/>
    <col min="2" max="2" width="44.625" style="37" customWidth="1"/>
    <col min="3" max="3" width="13.625" style="37" customWidth="1"/>
    <col min="4" max="4" width="6.625" style="37" customWidth="1"/>
    <col min="5" max="5" width="12.625" style="37" customWidth="1"/>
    <col min="6" max="6" width="5.625" style="37" customWidth="1"/>
    <col min="7" max="16384" width="9" style="37"/>
  </cols>
  <sheetData>
    <row r="1" spans="1:7" ht="45" hidden="1" customHeight="1">
      <c r="A1" s="260" t="s">
        <v>69</v>
      </c>
      <c r="B1" s="260"/>
      <c r="C1" s="260"/>
      <c r="D1" s="260"/>
      <c r="E1" s="260"/>
      <c r="F1" s="260"/>
      <c r="G1" s="67"/>
    </row>
    <row r="2" spans="1:7" ht="15.95" customHeight="1">
      <c r="A2" s="261" t="s">
        <v>164</v>
      </c>
      <c r="B2" s="261"/>
      <c r="C2" s="258" t="s">
        <v>5</v>
      </c>
      <c r="D2" s="258"/>
      <c r="E2" s="258"/>
      <c r="F2" s="258"/>
      <c r="G2" s="258"/>
    </row>
    <row r="3" spans="1:7" ht="15.95" customHeight="1">
      <c r="A3" s="261" t="s">
        <v>165</v>
      </c>
      <c r="B3" s="261"/>
      <c r="C3" s="259" t="s">
        <v>160</v>
      </c>
      <c r="D3" s="259"/>
      <c r="E3" s="259"/>
      <c r="F3" s="259"/>
      <c r="G3" s="259"/>
    </row>
    <row r="4" spans="1:7" ht="15.95" customHeight="1">
      <c r="A4" s="258" t="s">
        <v>77</v>
      </c>
      <c r="B4" s="258"/>
      <c r="C4" s="255"/>
      <c r="D4" s="255"/>
      <c r="E4" s="255"/>
      <c r="F4" s="255"/>
      <c r="G4" s="255"/>
    </row>
    <row r="5" spans="1:7" ht="15.95" customHeight="1">
      <c r="A5" s="258" t="s">
        <v>78</v>
      </c>
      <c r="B5" s="258"/>
      <c r="C5" s="254" t="s">
        <v>1355</v>
      </c>
      <c r="D5" s="254"/>
      <c r="E5" s="254"/>
      <c r="F5" s="254"/>
      <c r="G5" s="254"/>
    </row>
    <row r="6" spans="1:7" ht="15.95" customHeight="1">
      <c r="A6" s="255"/>
      <c r="B6" s="255"/>
    </row>
    <row r="7" spans="1:7" ht="35.1" customHeight="1">
      <c r="A7" s="231" t="s">
        <v>1360</v>
      </c>
      <c r="B7" s="231"/>
      <c r="C7" s="231"/>
      <c r="D7" s="231"/>
      <c r="E7" s="231"/>
      <c r="F7" s="231"/>
      <c r="G7" s="231"/>
    </row>
    <row r="8" spans="1:7" ht="15" customHeight="1">
      <c r="A8" s="229"/>
      <c r="B8" s="229"/>
      <c r="C8" s="229"/>
      <c r="D8" s="229"/>
      <c r="E8" s="229"/>
      <c r="F8" s="229"/>
    </row>
    <row r="9" spans="1:7" ht="18" customHeight="1">
      <c r="A9" s="210"/>
      <c r="B9" s="81" t="s">
        <v>1361</v>
      </c>
      <c r="C9" s="221">
        <f>SUM(C15,C25,C35,C45,C50,C60,C70,C82,C94)</f>
        <v>405875000</v>
      </c>
      <c r="D9" s="37" t="s">
        <v>64</v>
      </c>
      <c r="E9" s="37" t="s">
        <v>40</v>
      </c>
    </row>
    <row r="10" spans="1:7" ht="15.6" customHeight="1">
      <c r="A10" s="213" t="s">
        <v>1357</v>
      </c>
      <c r="B10" s="81" t="s">
        <v>1369</v>
      </c>
      <c r="C10" s="78"/>
    </row>
    <row r="11" spans="1:7" ht="15.6" customHeight="1">
      <c r="A11" s="50">
        <v>1</v>
      </c>
      <c r="B11" s="49" t="s">
        <v>1362</v>
      </c>
    </row>
    <row r="12" spans="1:7" ht="15.6" customHeight="1">
      <c r="A12" s="211"/>
      <c r="B12" s="37" t="s">
        <v>1374</v>
      </c>
    </row>
    <row r="13" spans="1:7" ht="15.6" customHeight="1">
      <c r="A13" s="211"/>
      <c r="B13" s="49" t="s">
        <v>1363</v>
      </c>
      <c r="C13" s="75"/>
    </row>
    <row r="14" spans="1:7" ht="15.6" customHeight="1">
      <c r="A14" s="211"/>
      <c r="B14" s="37" t="s">
        <v>1297</v>
      </c>
    </row>
    <row r="15" spans="1:7" ht="15.6" customHeight="1">
      <c r="A15" s="211"/>
      <c r="B15" s="50" t="s">
        <v>1356</v>
      </c>
      <c r="C15" s="75">
        <v>6250000</v>
      </c>
      <c r="D15" s="37" t="s">
        <v>64</v>
      </c>
    </row>
    <row r="16" spans="1:7" ht="15.6" customHeight="1">
      <c r="A16" s="50">
        <v>2</v>
      </c>
      <c r="B16" s="49" t="s">
        <v>1364</v>
      </c>
    </row>
    <row r="17" spans="1:4" ht="15.6" customHeight="1">
      <c r="A17" s="211"/>
      <c r="B17" s="37" t="s">
        <v>1365</v>
      </c>
    </row>
    <row r="18" spans="1:4" ht="15.6" customHeight="1">
      <c r="A18" s="211"/>
      <c r="B18" s="37" t="s">
        <v>40</v>
      </c>
    </row>
    <row r="19" spans="1:4" ht="15.6" customHeight="1">
      <c r="A19" s="211"/>
      <c r="B19" s="37" t="s">
        <v>1300</v>
      </c>
    </row>
    <row r="20" spans="1:4" ht="15.6" customHeight="1">
      <c r="A20" s="211"/>
      <c r="B20" s="37" t="s">
        <v>1301</v>
      </c>
    </row>
    <row r="21" spans="1:4" ht="15.6" customHeight="1">
      <c r="A21" s="211"/>
      <c r="B21" s="37" t="s">
        <v>1366</v>
      </c>
      <c r="C21" s="75"/>
    </row>
    <row r="22" spans="1:4" ht="15.6" customHeight="1">
      <c r="A22" s="211"/>
      <c r="B22" s="37" t="s">
        <v>1300</v>
      </c>
    </row>
    <row r="23" spans="1:4" ht="15.6" customHeight="1">
      <c r="A23" s="211"/>
      <c r="B23" s="37" t="s">
        <v>1368</v>
      </c>
    </row>
    <row r="24" spans="1:4" ht="15.6" customHeight="1">
      <c r="A24" s="211"/>
      <c r="B24" s="37" t="s">
        <v>1367</v>
      </c>
    </row>
    <row r="25" spans="1:4" ht="15.6" customHeight="1">
      <c r="A25" s="211"/>
      <c r="B25" s="50" t="s">
        <v>1356</v>
      </c>
      <c r="C25" s="75">
        <v>19375000</v>
      </c>
      <c r="D25" s="37" t="s">
        <v>64</v>
      </c>
    </row>
    <row r="26" spans="1:4" ht="15.6" customHeight="1">
      <c r="A26" s="50">
        <v>3</v>
      </c>
      <c r="B26" s="49" t="s">
        <v>1370</v>
      </c>
      <c r="C26" s="79"/>
    </row>
    <row r="27" spans="1:4" ht="15.6" customHeight="1">
      <c r="A27" s="211"/>
      <c r="B27" s="37" t="s">
        <v>1375</v>
      </c>
    </row>
    <row r="28" spans="1:4" ht="15.6" customHeight="1">
      <c r="A28" s="211"/>
      <c r="B28" s="37" t="s">
        <v>40</v>
      </c>
    </row>
    <row r="29" spans="1:4" ht="15.6" customHeight="1">
      <c r="A29" s="211"/>
      <c r="B29" s="37" t="s">
        <v>1304</v>
      </c>
    </row>
    <row r="30" spans="1:4" ht="15.6" customHeight="1">
      <c r="A30" s="211"/>
      <c r="B30" s="37" t="s">
        <v>1305</v>
      </c>
    </row>
    <row r="31" spans="1:4" ht="15.6" customHeight="1">
      <c r="A31" s="211"/>
      <c r="B31" s="37" t="s">
        <v>1371</v>
      </c>
      <c r="C31" s="75"/>
    </row>
    <row r="32" spans="1:4" ht="15.6" customHeight="1">
      <c r="A32" s="211"/>
      <c r="B32" s="37" t="s">
        <v>1304</v>
      </c>
    </row>
    <row r="33" spans="1:4" ht="15.6" customHeight="1">
      <c r="A33" s="211"/>
      <c r="B33" s="37" t="s">
        <v>1372</v>
      </c>
    </row>
    <row r="34" spans="1:4" ht="15.6" customHeight="1">
      <c r="A34" s="211"/>
      <c r="B34" s="37" t="s">
        <v>1373</v>
      </c>
    </row>
    <row r="35" spans="1:4" ht="15.6" customHeight="1">
      <c r="A35" s="211"/>
      <c r="B35" s="50" t="s">
        <v>1356</v>
      </c>
      <c r="C35" s="75">
        <v>31125000</v>
      </c>
      <c r="D35" s="37" t="s">
        <v>64</v>
      </c>
    </row>
    <row r="36" spans="1:4" ht="15.6" customHeight="1">
      <c r="A36" s="50">
        <v>4</v>
      </c>
      <c r="B36" s="49" t="s">
        <v>1316</v>
      </c>
      <c r="C36" s="79"/>
    </row>
    <row r="37" spans="1:4" ht="15.6" customHeight="1">
      <c r="A37" s="211"/>
      <c r="B37" s="37" t="s">
        <v>1376</v>
      </c>
    </row>
    <row r="38" spans="1:4" ht="15.6" customHeight="1">
      <c r="A38" s="211"/>
      <c r="B38" s="37" t="s">
        <v>40</v>
      </c>
    </row>
    <row r="39" spans="1:4" ht="15.6" customHeight="1">
      <c r="A39" s="211"/>
      <c r="B39" s="37" t="s">
        <v>162</v>
      </c>
    </row>
    <row r="40" spans="1:4" ht="15.6" customHeight="1">
      <c r="A40" s="211"/>
      <c r="B40" s="37" t="s">
        <v>1308</v>
      </c>
    </row>
    <row r="41" spans="1:4" ht="15.6" customHeight="1">
      <c r="A41" s="211"/>
      <c r="B41" s="37" t="s">
        <v>1377</v>
      </c>
      <c r="C41" s="75"/>
    </row>
    <row r="42" spans="1:4" ht="15.6" customHeight="1">
      <c r="A42" s="211"/>
      <c r="B42" s="37" t="s">
        <v>162</v>
      </c>
    </row>
    <row r="43" spans="1:4" ht="15.6" customHeight="1">
      <c r="A43" s="211"/>
      <c r="B43" s="37" t="s">
        <v>1378</v>
      </c>
    </row>
    <row r="44" spans="1:4" ht="15.6" customHeight="1">
      <c r="A44" s="211"/>
      <c r="B44" s="37" t="s">
        <v>1379</v>
      </c>
    </row>
    <row r="45" spans="1:4" ht="15.6" customHeight="1">
      <c r="A45" s="211"/>
      <c r="B45" s="50" t="s">
        <v>1356</v>
      </c>
      <c r="C45" s="75">
        <v>38000000</v>
      </c>
      <c r="D45" s="37" t="s">
        <v>64</v>
      </c>
    </row>
    <row r="46" spans="1:4" ht="15.6" customHeight="1">
      <c r="A46" s="50">
        <v>5</v>
      </c>
      <c r="B46" s="49" t="s">
        <v>1380</v>
      </c>
    </row>
    <row r="47" spans="1:4" ht="15.6" customHeight="1">
      <c r="A47" s="211"/>
      <c r="B47" s="37" t="s">
        <v>1381</v>
      </c>
    </row>
    <row r="48" spans="1:4" ht="15.6" customHeight="1">
      <c r="A48" s="211"/>
      <c r="B48" s="49" t="s">
        <v>1382</v>
      </c>
      <c r="C48" s="75"/>
    </row>
    <row r="49" spans="1:4" ht="15.6" customHeight="1">
      <c r="A49" s="211"/>
      <c r="B49" s="37" t="s">
        <v>1383</v>
      </c>
    </row>
    <row r="50" spans="1:4" ht="15.6" customHeight="1">
      <c r="A50" s="211"/>
      <c r="B50" s="50" t="s">
        <v>1356</v>
      </c>
      <c r="C50" s="75">
        <v>1250000</v>
      </c>
      <c r="D50" s="37" t="s">
        <v>64</v>
      </c>
    </row>
    <row r="51" spans="1:4" ht="15.6" customHeight="1">
      <c r="A51" s="210" t="s">
        <v>1358</v>
      </c>
      <c r="B51" s="220" t="s">
        <v>1388</v>
      </c>
      <c r="C51" s="75"/>
    </row>
    <row r="52" spans="1:4" ht="15.6" customHeight="1">
      <c r="A52" s="50">
        <v>1</v>
      </c>
      <c r="B52" s="49" t="s">
        <v>1384</v>
      </c>
    </row>
    <row r="53" spans="1:4" ht="15.6" customHeight="1">
      <c r="A53" s="211"/>
      <c r="B53" s="37" t="s">
        <v>1397</v>
      </c>
    </row>
    <row r="54" spans="1:4" ht="15.6" customHeight="1">
      <c r="A54" s="211"/>
      <c r="B54" s="37" t="s">
        <v>40</v>
      </c>
    </row>
    <row r="55" spans="1:4" ht="15.6" customHeight="1">
      <c r="A55" s="211"/>
      <c r="B55" s="37" t="s">
        <v>1385</v>
      </c>
    </row>
    <row r="56" spans="1:4" ht="15.6" customHeight="1">
      <c r="A56" s="211"/>
      <c r="B56" s="37" t="s">
        <v>1320</v>
      </c>
    </row>
    <row r="57" spans="1:4" ht="15.6" customHeight="1">
      <c r="A57" s="211"/>
      <c r="B57" s="37" t="s">
        <v>1386</v>
      </c>
      <c r="C57" s="75"/>
    </row>
    <row r="58" spans="1:4" ht="15.6" customHeight="1">
      <c r="A58" s="211"/>
      <c r="B58" s="37" t="s">
        <v>1385</v>
      </c>
    </row>
    <row r="59" spans="1:4" ht="15.6" customHeight="1">
      <c r="A59" s="211"/>
      <c r="B59" s="37" t="s">
        <v>1387</v>
      </c>
    </row>
    <row r="60" spans="1:4" ht="15.6" customHeight="1">
      <c r="A60" s="211"/>
      <c r="B60" s="50" t="s">
        <v>1356</v>
      </c>
      <c r="C60" s="75">
        <v>6875000</v>
      </c>
      <c r="D60" s="37" t="s">
        <v>64</v>
      </c>
    </row>
    <row r="61" spans="1:4" ht="15.6" customHeight="1">
      <c r="A61" s="50">
        <v>2</v>
      </c>
      <c r="B61" s="49" t="s">
        <v>1393</v>
      </c>
    </row>
    <row r="62" spans="1:4" ht="15.6" customHeight="1">
      <c r="A62" s="211"/>
      <c r="B62" s="37" t="s">
        <v>1396</v>
      </c>
    </row>
    <row r="63" spans="1:4" ht="15.6" customHeight="1">
      <c r="A63" s="211"/>
      <c r="B63" s="37" t="s">
        <v>40</v>
      </c>
    </row>
    <row r="64" spans="1:4" ht="15.6" customHeight="1">
      <c r="A64" s="211"/>
      <c r="B64" s="37" t="s">
        <v>1389</v>
      </c>
    </row>
    <row r="65" spans="1:4" ht="15.6" customHeight="1">
      <c r="A65" s="211"/>
      <c r="B65" s="37" t="s">
        <v>449</v>
      </c>
    </row>
    <row r="66" spans="1:4" ht="15.6" customHeight="1">
      <c r="A66" s="211"/>
      <c r="B66" s="37" t="s">
        <v>1390</v>
      </c>
      <c r="C66" s="75"/>
    </row>
    <row r="67" spans="1:4" ht="15.6" customHeight="1">
      <c r="A67" s="211"/>
      <c r="B67" s="37" t="s">
        <v>1389</v>
      </c>
    </row>
    <row r="68" spans="1:4" ht="15.6" customHeight="1">
      <c r="A68" s="211"/>
      <c r="B68" s="37" t="s">
        <v>1391</v>
      </c>
    </row>
    <row r="69" spans="1:4" ht="15.6" customHeight="1">
      <c r="A69" s="211"/>
      <c r="B69" s="37" t="s">
        <v>1392</v>
      </c>
    </row>
    <row r="70" spans="1:4" ht="15.6" customHeight="1">
      <c r="A70" s="211"/>
      <c r="B70" s="50" t="s">
        <v>1356</v>
      </c>
      <c r="C70" s="75">
        <v>45750000</v>
      </c>
      <c r="D70" s="37" t="s">
        <v>64</v>
      </c>
    </row>
    <row r="71" spans="1:4" ht="15.6" customHeight="1">
      <c r="A71" s="50">
        <v>3</v>
      </c>
      <c r="B71" s="49" t="s">
        <v>1394</v>
      </c>
    </row>
    <row r="72" spans="1:4" ht="15.6" customHeight="1">
      <c r="A72" s="211"/>
      <c r="B72" s="37" t="s">
        <v>1395</v>
      </c>
    </row>
    <row r="73" spans="1:4" ht="15.6" customHeight="1">
      <c r="A73" s="211"/>
      <c r="B73" s="37" t="s">
        <v>40</v>
      </c>
    </row>
    <row r="74" spans="1:4" ht="15.6" customHeight="1">
      <c r="A74" s="211"/>
      <c r="B74" s="37" t="s">
        <v>1327</v>
      </c>
    </row>
    <row r="75" spans="1:4" ht="15.6" customHeight="1">
      <c r="A75" s="211"/>
      <c r="B75" s="37" t="s">
        <v>1328</v>
      </c>
    </row>
    <row r="76" spans="1:4" ht="15.6" customHeight="1">
      <c r="A76" s="211"/>
      <c r="B76" s="37" t="s">
        <v>1329</v>
      </c>
    </row>
    <row r="77" spans="1:4" ht="15.6" customHeight="1">
      <c r="A77" s="211"/>
      <c r="B77" s="37" t="s">
        <v>1398</v>
      </c>
      <c r="C77" s="75"/>
    </row>
    <row r="78" spans="1:4" ht="15.6" customHeight="1">
      <c r="A78" s="211"/>
      <c r="B78" s="37" t="s">
        <v>1327</v>
      </c>
    </row>
    <row r="79" spans="1:4" ht="15.6" customHeight="1">
      <c r="A79" s="211"/>
      <c r="B79" s="37" t="s">
        <v>1328</v>
      </c>
    </row>
    <row r="80" spans="1:4" ht="15.6" customHeight="1">
      <c r="A80" s="211"/>
      <c r="B80" s="37" t="s">
        <v>1399</v>
      </c>
    </row>
    <row r="81" spans="1:7" ht="15.6" customHeight="1">
      <c r="A81" s="211"/>
      <c r="B81" s="37" t="s">
        <v>1400</v>
      </c>
    </row>
    <row r="82" spans="1:7" ht="15.6" customHeight="1">
      <c r="A82" s="211"/>
      <c r="B82" s="50" t="s">
        <v>1356</v>
      </c>
      <c r="C82" s="75">
        <v>136125000</v>
      </c>
      <c r="D82" s="37" t="s">
        <v>64</v>
      </c>
    </row>
    <row r="83" spans="1:7" ht="15.6" customHeight="1">
      <c r="A83" s="50">
        <v>4</v>
      </c>
      <c r="B83" s="49" t="s">
        <v>1401</v>
      </c>
    </row>
    <row r="84" spans="1:7" ht="15.6" customHeight="1">
      <c r="A84" s="211"/>
      <c r="B84" s="37" t="s">
        <v>1332</v>
      </c>
    </row>
    <row r="85" spans="1:7" ht="15.6" customHeight="1">
      <c r="A85" s="211"/>
      <c r="B85" s="37" t="s">
        <v>40</v>
      </c>
    </row>
    <row r="86" spans="1:7" ht="15.6" customHeight="1">
      <c r="A86" s="211"/>
      <c r="B86" s="37" t="s">
        <v>1334</v>
      </c>
    </row>
    <row r="87" spans="1:7" ht="15.6" customHeight="1">
      <c r="A87" s="211"/>
      <c r="B87" s="37" t="s">
        <v>1335</v>
      </c>
    </row>
    <row r="88" spans="1:7" ht="15.6" customHeight="1">
      <c r="A88" s="211"/>
      <c r="B88" s="37" t="s">
        <v>1336</v>
      </c>
    </row>
    <row r="89" spans="1:7" ht="15.6" customHeight="1">
      <c r="A89" s="211"/>
      <c r="B89" s="37" t="s">
        <v>1402</v>
      </c>
      <c r="C89" s="75"/>
    </row>
    <row r="90" spans="1:7" ht="15.6" customHeight="1">
      <c r="A90" s="211"/>
      <c r="B90" s="37" t="s">
        <v>1334</v>
      </c>
    </row>
    <row r="91" spans="1:7" ht="15.6" customHeight="1">
      <c r="A91" s="211"/>
      <c r="B91" s="37" t="s">
        <v>1335</v>
      </c>
    </row>
    <row r="92" spans="1:7" ht="15.6" customHeight="1">
      <c r="A92" s="211"/>
      <c r="B92" s="37" t="s">
        <v>1403</v>
      </c>
    </row>
    <row r="93" spans="1:7" ht="15.6" customHeight="1">
      <c r="A93" s="211"/>
      <c r="B93" s="37" t="s">
        <v>1404</v>
      </c>
    </row>
    <row r="94" spans="1:7" ht="15.6" customHeight="1">
      <c r="A94" s="211"/>
      <c r="B94" s="50" t="s">
        <v>1356</v>
      </c>
      <c r="C94" s="75">
        <v>121125000</v>
      </c>
      <c r="D94" s="37" t="s">
        <v>64</v>
      </c>
    </row>
    <row r="95" spans="1:7" ht="35.1" hidden="1" customHeight="1">
      <c r="A95" s="211"/>
      <c r="B95" s="256" t="s">
        <v>1359</v>
      </c>
      <c r="C95" s="256"/>
      <c r="D95" s="256"/>
      <c r="E95" s="256"/>
      <c r="F95" s="256"/>
      <c r="G95" s="256"/>
    </row>
    <row r="96" spans="1:7" ht="15" customHeight="1">
      <c r="A96" s="211"/>
    </row>
    <row r="97" spans="1:7" ht="15.95" customHeight="1">
      <c r="A97" s="211"/>
      <c r="B97" s="210"/>
      <c r="C97" s="257" t="s">
        <v>161</v>
      </c>
      <c r="D97" s="257"/>
      <c r="E97" s="257"/>
      <c r="F97" s="257"/>
      <c r="G97" s="257"/>
    </row>
    <row r="98" spans="1:7" ht="15" customHeight="1">
      <c r="A98" s="211"/>
      <c r="B98" s="210"/>
    </row>
    <row r="99" spans="1:7" ht="15" customHeight="1">
      <c r="A99" s="211"/>
      <c r="B99" s="210"/>
      <c r="C99" s="233" t="s">
        <v>53</v>
      </c>
      <c r="D99" s="233"/>
      <c r="E99" s="233"/>
      <c r="F99" s="233"/>
      <c r="G99" s="233"/>
    </row>
    <row r="100" spans="1:7" ht="15" customHeight="1">
      <c r="A100" s="211"/>
      <c r="B100" s="210"/>
    </row>
    <row r="101" spans="1:7" ht="15" customHeight="1">
      <c r="A101" s="211"/>
      <c r="B101" s="210"/>
    </row>
    <row r="102" spans="1:7" ht="15.95" customHeight="1">
      <c r="A102" s="211"/>
      <c r="B102" s="210"/>
      <c r="C102" s="226" t="s">
        <v>455</v>
      </c>
      <c r="D102" s="226"/>
      <c r="E102" s="226"/>
      <c r="F102" s="226"/>
      <c r="G102" s="226"/>
    </row>
    <row r="103" spans="1:7" ht="17.100000000000001" customHeight="1">
      <c r="A103" s="261" t="s">
        <v>164</v>
      </c>
      <c r="B103" s="261"/>
      <c r="C103" s="258" t="s">
        <v>5</v>
      </c>
      <c r="D103" s="258"/>
      <c r="E103" s="258"/>
      <c r="F103" s="258"/>
      <c r="G103" s="258"/>
    </row>
    <row r="104" spans="1:7" ht="17.100000000000001" customHeight="1">
      <c r="A104" s="261" t="s">
        <v>165</v>
      </c>
      <c r="B104" s="261"/>
      <c r="C104" s="259" t="s">
        <v>160</v>
      </c>
      <c r="D104" s="259"/>
      <c r="E104" s="259"/>
      <c r="F104" s="259"/>
      <c r="G104" s="259"/>
    </row>
    <row r="105" spans="1:7" ht="17.100000000000001" customHeight="1">
      <c r="A105" s="258" t="s">
        <v>77</v>
      </c>
      <c r="B105" s="258"/>
      <c r="C105" s="255"/>
      <c r="D105" s="255"/>
      <c r="E105" s="255"/>
      <c r="F105" s="255"/>
      <c r="G105" s="255"/>
    </row>
    <row r="106" spans="1:7" ht="17.100000000000001" customHeight="1">
      <c r="A106" s="258" t="s">
        <v>78</v>
      </c>
      <c r="B106" s="258"/>
      <c r="C106" s="254" t="s">
        <v>1293</v>
      </c>
      <c r="D106" s="254"/>
      <c r="E106" s="254"/>
      <c r="F106" s="254"/>
      <c r="G106" s="254"/>
    </row>
    <row r="107" spans="1:7" ht="17.100000000000001" customHeight="1">
      <c r="A107" s="255"/>
      <c r="B107" s="255"/>
    </row>
    <row r="108" spans="1:7" ht="45" customHeight="1">
      <c r="A108" s="231" t="s">
        <v>1294</v>
      </c>
      <c r="B108" s="231"/>
      <c r="C108" s="231"/>
      <c r="D108" s="231"/>
      <c r="E108" s="231"/>
      <c r="F108" s="231"/>
      <c r="G108" s="231"/>
    </row>
    <row r="109" spans="1:7" ht="18" customHeight="1">
      <c r="A109" s="229"/>
      <c r="B109" s="229"/>
      <c r="C109" s="229"/>
      <c r="D109" s="229"/>
      <c r="E109" s="229"/>
      <c r="F109" s="229"/>
    </row>
    <row r="110" spans="1:7" ht="20.100000000000001" hidden="1" customHeight="1">
      <c r="A110" s="52"/>
      <c r="B110" s="80" t="s">
        <v>80</v>
      </c>
      <c r="E110" s="77"/>
      <c r="F110" s="37" t="s">
        <v>63</v>
      </c>
    </row>
    <row r="111" spans="1:7" ht="24.95" customHeight="1">
      <c r="A111" s="52"/>
      <c r="B111" s="81" t="s">
        <v>1295</v>
      </c>
      <c r="C111" s="78">
        <f>SUM(C115,C121,C127,C133,C138,C144,C150,C157,C164)</f>
        <v>666375000</v>
      </c>
      <c r="D111" s="37" t="s">
        <v>64</v>
      </c>
      <c r="E111" s="37" t="s">
        <v>40</v>
      </c>
    </row>
    <row r="112" spans="1:7" ht="18" customHeight="1">
      <c r="A112" s="50">
        <v>1</v>
      </c>
      <c r="B112" s="49" t="s">
        <v>1313</v>
      </c>
      <c r="C112" s="79"/>
    </row>
    <row r="113" spans="1:4" ht="18" customHeight="1">
      <c r="B113" s="37" t="s">
        <v>1296</v>
      </c>
    </row>
    <row r="114" spans="1:4" ht="18" customHeight="1">
      <c r="B114" s="37" t="s">
        <v>1297</v>
      </c>
    </row>
    <row r="115" spans="1:4" ht="18" customHeight="1">
      <c r="B115" s="37" t="s">
        <v>1298</v>
      </c>
      <c r="C115" s="75">
        <v>6250000</v>
      </c>
      <c r="D115" s="37" t="s">
        <v>64</v>
      </c>
    </row>
    <row r="116" spans="1:4" ht="18" customHeight="1">
      <c r="A116" s="50">
        <v>2</v>
      </c>
      <c r="B116" s="49" t="s">
        <v>1314</v>
      </c>
    </row>
    <row r="117" spans="1:4" ht="18" customHeight="1">
      <c r="B117" s="37" t="s">
        <v>1299</v>
      </c>
    </row>
    <row r="118" spans="1:4" ht="18" customHeight="1">
      <c r="B118" s="37" t="s">
        <v>40</v>
      </c>
    </row>
    <row r="119" spans="1:4" ht="18" customHeight="1">
      <c r="B119" s="37" t="s">
        <v>1300</v>
      </c>
    </row>
    <row r="120" spans="1:4" ht="18" customHeight="1">
      <c r="B120" s="37" t="s">
        <v>1301</v>
      </c>
    </row>
    <row r="121" spans="1:4" ht="18" customHeight="1">
      <c r="B121" s="37" t="s">
        <v>1302</v>
      </c>
      <c r="C121" s="75">
        <v>24375000</v>
      </c>
      <c r="D121" s="37" t="s">
        <v>64</v>
      </c>
    </row>
    <row r="122" spans="1:4" ht="18" customHeight="1">
      <c r="A122" s="50">
        <v>3</v>
      </c>
      <c r="B122" s="49" t="s">
        <v>1315</v>
      </c>
    </row>
    <row r="123" spans="1:4" ht="18" customHeight="1">
      <c r="B123" s="37" t="s">
        <v>1303</v>
      </c>
    </row>
    <row r="124" spans="1:4" ht="18" customHeight="1">
      <c r="B124" s="37" t="s">
        <v>40</v>
      </c>
    </row>
    <row r="125" spans="1:4" ht="18" customHeight="1">
      <c r="B125" s="37" t="s">
        <v>1304</v>
      </c>
    </row>
    <row r="126" spans="1:4" ht="18" customHeight="1">
      <c r="B126" s="37" t="s">
        <v>1305</v>
      </c>
    </row>
    <row r="127" spans="1:4" ht="18" customHeight="1">
      <c r="B127" s="37" t="s">
        <v>1306</v>
      </c>
      <c r="C127" s="75">
        <v>42375000</v>
      </c>
      <c r="D127" s="37" t="s">
        <v>64</v>
      </c>
    </row>
    <row r="128" spans="1:4" ht="18" customHeight="1">
      <c r="A128" s="50">
        <v>4</v>
      </c>
      <c r="B128" s="49" t="s">
        <v>1316</v>
      </c>
    </row>
    <row r="129" spans="1:4" ht="18" customHeight="1">
      <c r="B129" s="37" t="s">
        <v>1307</v>
      </c>
    </row>
    <row r="130" spans="1:4" ht="18" customHeight="1">
      <c r="B130" s="37" t="s">
        <v>40</v>
      </c>
    </row>
    <row r="131" spans="1:4" ht="18" customHeight="1">
      <c r="B131" s="37" t="s">
        <v>162</v>
      </c>
    </row>
    <row r="132" spans="1:4" ht="18" customHeight="1">
      <c r="B132" s="37" t="s">
        <v>1308</v>
      </c>
    </row>
    <row r="133" spans="1:4" ht="18" customHeight="1">
      <c r="B133" s="37" t="s">
        <v>1309</v>
      </c>
      <c r="C133" s="75">
        <v>69250000</v>
      </c>
      <c r="D133" s="37" t="s">
        <v>64</v>
      </c>
    </row>
    <row r="134" spans="1:4" ht="18" customHeight="1">
      <c r="A134" s="50">
        <v>5</v>
      </c>
      <c r="B134" s="49" t="s">
        <v>1317</v>
      </c>
    </row>
    <row r="135" spans="1:4" ht="18" customHeight="1">
      <c r="B135" s="37" t="s">
        <v>1310</v>
      </c>
    </row>
    <row r="136" spans="1:4" ht="18" customHeight="1">
      <c r="B136" s="37" t="s">
        <v>40</v>
      </c>
    </row>
    <row r="137" spans="1:4" ht="18" customHeight="1">
      <c r="B137" s="37" t="s">
        <v>1311</v>
      </c>
    </row>
    <row r="138" spans="1:4" ht="18" customHeight="1">
      <c r="B138" s="37" t="s">
        <v>1312</v>
      </c>
      <c r="C138" s="75">
        <v>1250000</v>
      </c>
      <c r="D138" s="37" t="s">
        <v>64</v>
      </c>
    </row>
    <row r="139" spans="1:4" ht="18" customHeight="1">
      <c r="A139" s="50">
        <v>6</v>
      </c>
      <c r="B139" s="49" t="s">
        <v>1318</v>
      </c>
    </row>
    <row r="140" spans="1:4" ht="18" customHeight="1">
      <c r="B140" s="37" t="s">
        <v>1319</v>
      </c>
    </row>
    <row r="141" spans="1:4" ht="18" customHeight="1">
      <c r="B141" s="37" t="s">
        <v>40</v>
      </c>
    </row>
    <row r="142" spans="1:4" ht="18" customHeight="1">
      <c r="B142" s="37" t="s">
        <v>163</v>
      </c>
    </row>
    <row r="143" spans="1:4" ht="18" customHeight="1">
      <c r="B143" s="37" t="s">
        <v>1320</v>
      </c>
    </row>
    <row r="144" spans="1:4" ht="18" customHeight="1">
      <c r="B144" s="37" t="s">
        <v>1321</v>
      </c>
      <c r="C144" s="75">
        <v>18875000</v>
      </c>
      <c r="D144" s="37" t="s">
        <v>64</v>
      </c>
    </row>
    <row r="145" spans="1:4" ht="20.100000000000001" customHeight="1">
      <c r="A145" s="50">
        <v>7</v>
      </c>
      <c r="B145" s="49" t="s">
        <v>1325</v>
      </c>
    </row>
    <row r="146" spans="1:4" ht="20.100000000000001" customHeight="1">
      <c r="B146" s="37" t="s">
        <v>1322</v>
      </c>
    </row>
    <row r="147" spans="1:4" ht="20.100000000000001" customHeight="1">
      <c r="B147" s="37" t="s">
        <v>40</v>
      </c>
    </row>
    <row r="148" spans="1:4" ht="20.100000000000001" customHeight="1">
      <c r="B148" s="37" t="s">
        <v>1323</v>
      </c>
    </row>
    <row r="149" spans="1:4" ht="20.100000000000001" customHeight="1">
      <c r="B149" s="37" t="s">
        <v>449</v>
      </c>
    </row>
    <row r="150" spans="1:4" ht="20.100000000000001" customHeight="1">
      <c r="B150" s="37" t="s">
        <v>1324</v>
      </c>
      <c r="C150" s="75">
        <v>71250000</v>
      </c>
      <c r="D150" s="37" t="s">
        <v>64</v>
      </c>
    </row>
    <row r="151" spans="1:4" ht="20.100000000000001" customHeight="1">
      <c r="A151" s="50">
        <v>8</v>
      </c>
      <c r="B151" s="49" t="s">
        <v>1326</v>
      </c>
    </row>
    <row r="152" spans="1:4" ht="20.100000000000001" customHeight="1">
      <c r="B152" s="37" t="s">
        <v>1333</v>
      </c>
    </row>
    <row r="153" spans="1:4" ht="20.100000000000001" customHeight="1">
      <c r="B153" s="37" t="s">
        <v>40</v>
      </c>
    </row>
    <row r="154" spans="1:4" ht="20.100000000000001" customHeight="1">
      <c r="B154" s="37" t="s">
        <v>1327</v>
      </c>
    </row>
    <row r="155" spans="1:4" ht="20.100000000000001" customHeight="1">
      <c r="B155" s="37" t="s">
        <v>1328</v>
      </c>
    </row>
    <row r="156" spans="1:4" ht="20.100000000000001" customHeight="1">
      <c r="B156" s="37" t="s">
        <v>1329</v>
      </c>
    </row>
    <row r="157" spans="1:4" ht="20.100000000000001" customHeight="1">
      <c r="B157" s="37" t="s">
        <v>1330</v>
      </c>
      <c r="C157" s="75">
        <v>191625000</v>
      </c>
      <c r="D157" s="37" t="s">
        <v>64</v>
      </c>
    </row>
    <row r="158" spans="1:4" ht="20.100000000000001" customHeight="1">
      <c r="A158" s="50">
        <v>9</v>
      </c>
      <c r="B158" s="49" t="s">
        <v>1331</v>
      </c>
    </row>
    <row r="159" spans="1:4" ht="20.100000000000001" customHeight="1">
      <c r="B159" s="37" t="s">
        <v>1332</v>
      </c>
    </row>
    <row r="160" spans="1:4" ht="20.100000000000001" customHeight="1">
      <c r="B160" s="37" t="s">
        <v>40</v>
      </c>
    </row>
    <row r="161" spans="1:7" ht="20.100000000000001" customHeight="1">
      <c r="A161" s="201"/>
      <c r="B161" s="37" t="s">
        <v>1334</v>
      </c>
    </row>
    <row r="162" spans="1:7" ht="20.100000000000001" customHeight="1">
      <c r="B162" s="37" t="s">
        <v>1335</v>
      </c>
    </row>
    <row r="163" spans="1:7" ht="20.100000000000001" customHeight="1">
      <c r="B163" s="37" t="s">
        <v>1336</v>
      </c>
    </row>
    <row r="164" spans="1:7" ht="20.100000000000001" customHeight="1">
      <c r="B164" s="37" t="s">
        <v>1337</v>
      </c>
      <c r="C164" s="75">
        <v>241125000</v>
      </c>
      <c r="D164" s="37" t="s">
        <v>64</v>
      </c>
    </row>
    <row r="165" spans="1:7" ht="18" customHeight="1"/>
    <row r="166" spans="1:7" ht="18" customHeight="1">
      <c r="B166" s="52"/>
      <c r="C166" s="257" t="s">
        <v>161</v>
      </c>
      <c r="D166" s="257"/>
      <c r="E166" s="257"/>
      <c r="F166" s="257"/>
      <c r="G166" s="257"/>
    </row>
    <row r="167" spans="1:7" ht="18" customHeight="1">
      <c r="B167" s="52"/>
    </row>
    <row r="168" spans="1:7" ht="18" customHeight="1">
      <c r="B168" s="52"/>
    </row>
    <row r="169" spans="1:7" ht="18" customHeight="1">
      <c r="B169" s="52"/>
    </row>
    <row r="170" spans="1:7" ht="18" customHeight="1">
      <c r="B170" s="52"/>
    </row>
    <row r="171" spans="1:7" ht="18" customHeight="1">
      <c r="B171" s="52"/>
      <c r="C171" s="226" t="s">
        <v>455</v>
      </c>
      <c r="D171" s="226"/>
      <c r="E171" s="226"/>
      <c r="F171" s="226"/>
      <c r="G171" s="226"/>
    </row>
    <row r="172" spans="1:7" ht="18" customHeight="1">
      <c r="B172" s="52"/>
    </row>
    <row r="178" spans="1:2" ht="18" customHeight="1"/>
    <row r="179" spans="1:2" ht="18" customHeight="1">
      <c r="A179" s="201"/>
    </row>
    <row r="180" spans="1:2" ht="18" customHeight="1">
      <c r="A180" s="201"/>
    </row>
    <row r="181" spans="1:2" ht="18" customHeight="1">
      <c r="A181" s="201"/>
    </row>
    <row r="182" spans="1:2" ht="18" customHeight="1">
      <c r="A182" s="201"/>
    </row>
    <row r="183" spans="1:2" ht="18" customHeight="1">
      <c r="A183" s="201"/>
    </row>
    <row r="184" spans="1:2" ht="18" customHeight="1">
      <c r="A184" s="201"/>
    </row>
    <row r="185" spans="1:2" ht="18" customHeight="1">
      <c r="A185" s="201"/>
    </row>
    <row r="186" spans="1:2" ht="27.75" customHeight="1">
      <c r="B186" s="49" t="s">
        <v>1286</v>
      </c>
    </row>
    <row r="187" spans="1:2" ht="18" customHeight="1"/>
    <row r="188" spans="1:2" ht="24.95" customHeight="1">
      <c r="B188" s="190" t="s">
        <v>1287</v>
      </c>
    </row>
    <row r="189" spans="1:2" ht="24.95" customHeight="1">
      <c r="B189" s="190" t="s">
        <v>1288</v>
      </c>
    </row>
    <row r="190" spans="1:2" ht="24.95" customHeight="1">
      <c r="B190" s="190" t="s">
        <v>1289</v>
      </c>
    </row>
    <row r="191" spans="1:2" ht="24.95" customHeight="1">
      <c r="B191" s="190" t="s">
        <v>1290</v>
      </c>
    </row>
    <row r="192" spans="1:2" ht="24.95" customHeight="1">
      <c r="B192" s="190" t="s">
        <v>1285</v>
      </c>
    </row>
    <row r="193" spans="1:1" ht="18" customHeight="1"/>
    <row r="194" spans="1:1" ht="18" customHeight="1"/>
    <row r="195" spans="1:1" ht="18" customHeight="1"/>
    <row r="196" spans="1:1" ht="18" customHeight="1"/>
    <row r="197" spans="1:1" ht="18" customHeight="1"/>
    <row r="198" spans="1:1" ht="18" customHeight="1"/>
    <row r="199" spans="1:1" ht="18" customHeight="1"/>
    <row r="200" spans="1:1" ht="18" customHeight="1"/>
    <row r="201" spans="1:1" ht="18" customHeight="1"/>
    <row r="202" spans="1:1" ht="18" customHeight="1"/>
    <row r="203" spans="1:1" ht="18" customHeight="1"/>
    <row r="204" spans="1:1" ht="18" customHeight="1"/>
    <row r="205" spans="1:1">
      <c r="A205" s="48">
        <v>1</v>
      </c>
    </row>
  </sheetData>
  <mergeCells count="29">
    <mergeCell ref="C99:G99"/>
    <mergeCell ref="A1:F1"/>
    <mergeCell ref="A109:F109"/>
    <mergeCell ref="A103:B103"/>
    <mergeCell ref="A104:B104"/>
    <mergeCell ref="A105:B105"/>
    <mergeCell ref="A106:B106"/>
    <mergeCell ref="A107:B107"/>
    <mergeCell ref="C97:G97"/>
    <mergeCell ref="C102:G102"/>
    <mergeCell ref="A2:B2"/>
    <mergeCell ref="C2:G2"/>
    <mergeCell ref="A3:B3"/>
    <mergeCell ref="C3:G3"/>
    <mergeCell ref="A4:B4"/>
    <mergeCell ref="C4:G4"/>
    <mergeCell ref="A5:B5"/>
    <mergeCell ref="C166:G166"/>
    <mergeCell ref="C171:G171"/>
    <mergeCell ref="A108:G108"/>
    <mergeCell ref="C103:G103"/>
    <mergeCell ref="C104:G104"/>
    <mergeCell ref="C105:G105"/>
    <mergeCell ref="C106:G106"/>
    <mergeCell ref="C5:G5"/>
    <mergeCell ref="A6:B6"/>
    <mergeCell ref="A7:G7"/>
    <mergeCell ref="A8:F8"/>
    <mergeCell ref="B95:G95"/>
  </mergeCells>
  <phoneticPr fontId="3" type="noConversion"/>
  <pageMargins left="0.5" right="0.25" top="0.3" bottom="0.5" header="0" footer="0.25"/>
  <pageSetup paperSize="9" orientation="portrait" r:id="rId1"/>
  <headerFooter alignWithMargins="0">
    <oddFooter>&amp;L&amp;"Times New Roman,Regular"&amp;8ĐX_HB.KKHT_HK1_2018-2019&amp;R&amp;P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workbookViewId="0">
      <selection activeCell="E9" sqref="E9"/>
    </sheetView>
  </sheetViews>
  <sheetFormatPr defaultRowHeight="15"/>
  <cols>
    <col min="1" max="2" width="22.625" style="2" customWidth="1"/>
    <col min="3" max="3" width="9.625" style="2" customWidth="1"/>
    <col min="4" max="4" width="8.625" style="2" customWidth="1"/>
    <col min="5" max="5" width="10.625" style="2" customWidth="1"/>
    <col min="6" max="6" width="8.625" style="2" customWidth="1"/>
    <col min="7" max="7" width="12" style="2" customWidth="1"/>
    <col min="8" max="16384" width="9" style="2"/>
  </cols>
  <sheetData>
    <row r="1" spans="1:7" s="8" customFormat="1" ht="35.1" customHeight="1" thickTop="1">
      <c r="A1" s="272" t="s">
        <v>39</v>
      </c>
      <c r="B1" s="273"/>
      <c r="C1" s="264" t="s">
        <v>26</v>
      </c>
      <c r="D1" s="265"/>
      <c r="E1" s="265"/>
      <c r="F1" s="265"/>
      <c r="G1" s="266"/>
    </row>
    <row r="2" spans="1:7" s="8" customFormat="1" ht="24.95" customHeight="1">
      <c r="A2" s="38" t="s">
        <v>16</v>
      </c>
      <c r="B2" s="39" t="s">
        <v>19</v>
      </c>
      <c r="C2" s="267" t="s">
        <v>27</v>
      </c>
      <c r="D2" s="268"/>
      <c r="E2" s="268"/>
      <c r="F2" s="268"/>
      <c r="G2" s="269"/>
    </row>
    <row r="3" spans="1:7" s="8" customFormat="1" ht="24.95" customHeight="1">
      <c r="A3" s="38" t="s">
        <v>75</v>
      </c>
      <c r="B3" s="39" t="s">
        <v>20</v>
      </c>
      <c r="C3" s="270" t="s">
        <v>28</v>
      </c>
      <c r="D3" s="271"/>
      <c r="E3" s="41">
        <v>550000</v>
      </c>
      <c r="F3" s="7"/>
      <c r="G3" s="46"/>
    </row>
    <row r="4" spans="1:7" s="8" customFormat="1" ht="24.95" customHeight="1">
      <c r="A4" s="38" t="s">
        <v>74</v>
      </c>
      <c r="B4" s="39" t="s">
        <v>21</v>
      </c>
      <c r="C4" s="270" t="s">
        <v>29</v>
      </c>
      <c r="D4" s="271"/>
      <c r="E4" s="41">
        <v>475000</v>
      </c>
      <c r="F4" s="7"/>
      <c r="G4" s="46"/>
    </row>
    <row r="5" spans="1:7" s="8" customFormat="1" ht="24.95" customHeight="1">
      <c r="A5" s="38" t="s">
        <v>73</v>
      </c>
      <c r="B5" s="39" t="s">
        <v>22</v>
      </c>
      <c r="C5" s="270" t="s">
        <v>30</v>
      </c>
      <c r="D5" s="271"/>
      <c r="E5" s="41">
        <v>300000</v>
      </c>
      <c r="F5" s="7"/>
      <c r="G5" s="46"/>
    </row>
    <row r="6" spans="1:7" s="8" customFormat="1" ht="24.95" customHeight="1">
      <c r="A6" s="38" t="s">
        <v>72</v>
      </c>
      <c r="B6" s="39" t="s">
        <v>23</v>
      </c>
      <c r="C6" s="267" t="s">
        <v>31</v>
      </c>
      <c r="D6" s="268"/>
      <c r="E6" s="268"/>
      <c r="F6" s="268"/>
      <c r="G6" s="269"/>
    </row>
    <row r="7" spans="1:7" s="8" customFormat="1" ht="24.95" customHeight="1">
      <c r="A7" s="38" t="s">
        <v>71</v>
      </c>
      <c r="B7" s="39" t="s">
        <v>24</v>
      </c>
      <c r="C7" s="270" t="s">
        <v>28</v>
      </c>
      <c r="D7" s="271"/>
      <c r="E7" s="41">
        <v>500000</v>
      </c>
      <c r="F7" s="7"/>
      <c r="G7" s="46"/>
    </row>
    <row r="8" spans="1:7" s="8" customFormat="1" ht="24.95" customHeight="1">
      <c r="A8" s="38" t="s">
        <v>17</v>
      </c>
      <c r="B8" s="39" t="s">
        <v>25</v>
      </c>
      <c r="C8" s="270" t="s">
        <v>29</v>
      </c>
      <c r="D8" s="271"/>
      <c r="E8" s="41">
        <v>425000</v>
      </c>
      <c r="F8" s="7"/>
      <c r="G8" s="46"/>
    </row>
    <row r="9" spans="1:7" s="8" customFormat="1" ht="24.95" customHeight="1">
      <c r="A9" s="38" t="s">
        <v>12</v>
      </c>
      <c r="B9" s="39" t="s">
        <v>15</v>
      </c>
      <c r="C9" s="270" t="s">
        <v>30</v>
      </c>
      <c r="D9" s="271"/>
      <c r="E9" s="41">
        <v>250000</v>
      </c>
      <c r="F9" s="7"/>
      <c r="G9" s="46"/>
    </row>
    <row r="10" spans="1:7" s="8" customFormat="1" ht="24.95" customHeight="1">
      <c r="A10" s="38" t="s">
        <v>1</v>
      </c>
      <c r="B10" s="40" t="s">
        <v>18</v>
      </c>
      <c r="C10" s="267" t="s">
        <v>32</v>
      </c>
      <c r="D10" s="268"/>
      <c r="E10" s="268"/>
      <c r="F10" s="268"/>
      <c r="G10" s="269"/>
    </row>
    <row r="11" spans="1:7" s="8" customFormat="1" ht="42" customHeight="1" thickBot="1">
      <c r="A11" s="262" t="s">
        <v>43</v>
      </c>
      <c r="B11" s="263"/>
      <c r="C11" s="42" t="s">
        <v>34</v>
      </c>
      <c r="D11" s="43"/>
      <c r="E11" s="44">
        <v>100000</v>
      </c>
      <c r="F11" s="45" t="s">
        <v>33</v>
      </c>
      <c r="G11" s="47">
        <v>140000</v>
      </c>
    </row>
    <row r="12" spans="1:7" ht="20.100000000000001" customHeight="1" thickTop="1"/>
    <row r="13" spans="1:7" ht="20.100000000000001" customHeight="1">
      <c r="A13" s="59" t="s">
        <v>44</v>
      </c>
      <c r="C13" s="65" t="s">
        <v>45</v>
      </c>
      <c r="D13" s="65" t="s">
        <v>46</v>
      </c>
      <c r="E13" s="65" t="s">
        <v>47</v>
      </c>
    </row>
    <row r="14" spans="1:7" ht="18" customHeight="1">
      <c r="A14" s="60" t="s">
        <v>50</v>
      </c>
      <c r="C14" s="66" t="s">
        <v>19</v>
      </c>
      <c r="D14" s="66" t="s">
        <v>19</v>
      </c>
      <c r="E14" s="66" t="s">
        <v>19</v>
      </c>
    </row>
    <row r="15" spans="1:7" ht="18" customHeight="1">
      <c r="A15" s="60" t="s">
        <v>51</v>
      </c>
      <c r="C15" s="66" t="s">
        <v>48</v>
      </c>
      <c r="D15" s="66" t="s">
        <v>48</v>
      </c>
      <c r="E15" s="66" t="s">
        <v>48</v>
      </c>
    </row>
    <row r="16" spans="1:7" ht="18" customHeight="1">
      <c r="A16" s="60" t="s">
        <v>60</v>
      </c>
      <c r="C16" s="66" t="s">
        <v>21</v>
      </c>
      <c r="D16" s="66" t="s">
        <v>21</v>
      </c>
      <c r="E16" s="66" t="s">
        <v>21</v>
      </c>
    </row>
    <row r="17" spans="1:5" ht="18" customHeight="1">
      <c r="C17" s="66" t="s">
        <v>19</v>
      </c>
      <c r="D17" s="66" t="s">
        <v>48</v>
      </c>
      <c r="E17" s="66" t="s">
        <v>48</v>
      </c>
    </row>
    <row r="18" spans="1:5" ht="18" customHeight="1">
      <c r="C18" s="66" t="s">
        <v>48</v>
      </c>
      <c r="D18" s="66" t="s">
        <v>19</v>
      </c>
      <c r="E18" s="66" t="s">
        <v>48</v>
      </c>
    </row>
    <row r="19" spans="1:5" ht="18" customHeight="1">
      <c r="C19" s="66" t="s">
        <v>48</v>
      </c>
      <c r="D19" s="66" t="s">
        <v>21</v>
      </c>
      <c r="E19" s="66" t="s">
        <v>21</v>
      </c>
    </row>
    <row r="20" spans="1:5" ht="18" customHeight="1">
      <c r="C20" s="66" t="s">
        <v>21</v>
      </c>
      <c r="D20" s="66" t="s">
        <v>48</v>
      </c>
      <c r="E20" s="66" t="s">
        <v>21</v>
      </c>
    </row>
    <row r="21" spans="1:5" ht="18" customHeight="1">
      <c r="C21" s="66" t="s">
        <v>19</v>
      </c>
      <c r="D21" s="66" t="s">
        <v>21</v>
      </c>
      <c r="E21" s="66" t="s">
        <v>21</v>
      </c>
    </row>
    <row r="22" spans="1:5" ht="18" customHeight="1">
      <c r="C22" s="66" t="s">
        <v>21</v>
      </c>
      <c r="D22" s="66" t="s">
        <v>19</v>
      </c>
      <c r="E22" s="66" t="s">
        <v>21</v>
      </c>
    </row>
    <row r="23" spans="1:5" ht="18" customHeight="1">
      <c r="C23" s="66" t="s">
        <v>19</v>
      </c>
      <c r="D23" s="66" t="s">
        <v>49</v>
      </c>
      <c r="E23" s="66" t="s">
        <v>49</v>
      </c>
    </row>
    <row r="24" spans="1:5" ht="18" customHeight="1">
      <c r="C24" s="66" t="s">
        <v>48</v>
      </c>
      <c r="D24" s="66" t="s">
        <v>49</v>
      </c>
      <c r="E24" s="66" t="s">
        <v>49</v>
      </c>
    </row>
    <row r="25" spans="1:5" ht="18" customHeight="1">
      <c r="C25" s="66" t="s">
        <v>21</v>
      </c>
      <c r="D25" s="66" t="s">
        <v>49</v>
      </c>
      <c r="E25" s="66" t="s">
        <v>49</v>
      </c>
    </row>
    <row r="26" spans="1:5" ht="18" customHeight="1">
      <c r="C26" s="66" t="s">
        <v>49</v>
      </c>
      <c r="D26" s="66" t="s">
        <v>19</v>
      </c>
      <c r="E26" s="66" t="s">
        <v>49</v>
      </c>
    </row>
    <row r="27" spans="1:5" ht="18" customHeight="1">
      <c r="C27" s="66" t="s">
        <v>49</v>
      </c>
      <c r="D27" s="66" t="s">
        <v>48</v>
      </c>
      <c r="E27" s="66" t="s">
        <v>49</v>
      </c>
    </row>
    <row r="28" spans="1:5" ht="18" customHeight="1">
      <c r="C28" s="66" t="s">
        <v>49</v>
      </c>
      <c r="D28" s="66" t="s">
        <v>21</v>
      </c>
      <c r="E28" s="66" t="s">
        <v>49</v>
      </c>
    </row>
    <row r="29" spans="1:5" s="61" customFormat="1" ht="20.100000000000001" customHeight="1">
      <c r="A29" s="62" t="s">
        <v>55</v>
      </c>
    </row>
    <row r="30" spans="1:5" s="61" customFormat="1" ht="20.100000000000001" customHeight="1">
      <c r="A30" s="63" t="s">
        <v>57</v>
      </c>
    </row>
    <row r="31" spans="1:5" s="61" customFormat="1" ht="20.100000000000001" customHeight="1">
      <c r="A31" s="63" t="s">
        <v>58</v>
      </c>
    </row>
    <row r="32" spans="1:5" s="61" customFormat="1" ht="20.100000000000001" customHeight="1">
      <c r="A32" s="64" t="s">
        <v>35</v>
      </c>
    </row>
    <row r="33" spans="1:1" s="61" customFormat="1" ht="20.100000000000001" customHeight="1">
      <c r="A33" s="62" t="s">
        <v>56</v>
      </c>
    </row>
    <row r="34" spans="1:1" s="61" customFormat="1" ht="20.100000000000001" customHeight="1">
      <c r="A34" s="64" t="s">
        <v>61</v>
      </c>
    </row>
    <row r="35" spans="1:1" s="61" customFormat="1" ht="20.100000000000001" customHeight="1">
      <c r="A35" s="63" t="s">
        <v>59</v>
      </c>
    </row>
    <row r="36" spans="1:1" s="61" customFormat="1" ht="21.95" customHeight="1">
      <c r="A36" s="62" t="s">
        <v>36</v>
      </c>
    </row>
    <row r="37" spans="1:1" s="61" customFormat="1" ht="21.95" customHeight="1">
      <c r="A37" s="63" t="s">
        <v>65</v>
      </c>
    </row>
    <row r="38" spans="1:1" s="61" customFormat="1" ht="21.95" customHeight="1">
      <c r="A38" s="63" t="s">
        <v>37</v>
      </c>
    </row>
    <row r="39" spans="1:1" s="61" customFormat="1" ht="21.95" customHeight="1">
      <c r="A39" s="63" t="s">
        <v>38</v>
      </c>
    </row>
    <row r="40" spans="1:1" s="61" customFormat="1" ht="20.100000000000001" customHeight="1"/>
  </sheetData>
  <mergeCells count="12">
    <mergeCell ref="A11:B11"/>
    <mergeCell ref="C1:G1"/>
    <mergeCell ref="C2:G2"/>
    <mergeCell ref="C6:G6"/>
    <mergeCell ref="C10:G10"/>
    <mergeCell ref="C3:D3"/>
    <mergeCell ref="C4:D4"/>
    <mergeCell ref="C5:D5"/>
    <mergeCell ref="C7:D7"/>
    <mergeCell ref="C8:D8"/>
    <mergeCell ref="C9:D9"/>
    <mergeCell ref="A1:B1"/>
  </mergeCells>
  <phoneticPr fontId="3" type="noConversion"/>
  <pageMargins left="0.5" right="0.25" top="0.5" bottom="0.5" header="0" footer="0.25"/>
  <pageSetup paperSize="9" orientation="portrait" r:id="rId1"/>
  <headerFooter alignWithMargins="0">
    <oddFooter>&amp;R&amp;P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4</vt:i4>
      </vt:variant>
    </vt:vector>
  </HeadingPairs>
  <TitlesOfParts>
    <vt:vector size="16" baseType="lpstr">
      <vt:lpstr>16TC(9+3)</vt:lpstr>
      <vt:lpstr>16TCN</vt:lpstr>
      <vt:lpstr>17T4</vt:lpstr>
      <vt:lpstr>18T4</vt:lpstr>
      <vt:lpstr>18T2</vt:lpstr>
      <vt:lpstr>16CĐN</vt:lpstr>
      <vt:lpstr>16CĐ</vt:lpstr>
      <vt:lpstr>17C1</vt:lpstr>
      <vt:lpstr>18C1</vt:lpstr>
      <vt:lpstr>TH.HB.KKHT</vt:lpstr>
      <vt:lpstr>Phương  án đề xuất</vt:lpstr>
      <vt:lpstr>H.B</vt:lpstr>
      <vt:lpstr>'16CĐ'!Print_Titles</vt:lpstr>
      <vt:lpstr>'17C1'!Print_Titles</vt:lpstr>
      <vt:lpstr>'18C1'!Print_Titles</vt:lpstr>
      <vt:lpstr>'18T4'!Print_Titles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2019-06-05T06:08:51Z</cp:lastPrinted>
  <dcterms:created xsi:type="dcterms:W3CDTF">1999-12-31T17:03:31Z</dcterms:created>
  <dcterms:modified xsi:type="dcterms:W3CDTF">2019-06-11T01:52:21Z</dcterms:modified>
</cp:coreProperties>
</file>